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Ex1.xml" ContentType="application/vnd.ms-office.chartex+xml"/>
  <Override PartName="/xl/charts/style2.xml" ContentType="application/vnd.ms-office.chartstyle+xml"/>
  <Override PartName="/xl/charts/colors2.xml" ContentType="application/vnd.ms-office.chartcolorstyle+xml"/>
  <Override PartName="/xl/charts/chartEx2.xml" ContentType="application/vnd.ms-office.chartex+xml"/>
  <Override PartName="/xl/charts/style3.xml" ContentType="application/vnd.ms-office.chartstyle+xml"/>
  <Override PartName="/xl/charts/colors3.xml" ContentType="application/vnd.ms-office.chartcolorstyle+xml"/>
  <Override PartName="/xl/charts/chart2.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126"/>
  <workbookPr codeName="ThisWorkbook"/>
  <mc:AlternateContent xmlns:mc="http://schemas.openxmlformats.org/markup-compatibility/2006">
    <mc:Choice Requires="x15">
      <x15ac:absPath xmlns:x15ac="http://schemas.microsoft.com/office/spreadsheetml/2010/11/ac" url="https://royalsocietyarts-my.sharepoint.com/personal/katie_arthur_rsa_org_uk/Documents/Downloads/"/>
    </mc:Choice>
  </mc:AlternateContent>
  <xr:revisionPtr revIDLastSave="0" documentId="10_ncr:100000_{935DBDCD-6C46-4672-A10E-19A0BD9557C9}" xr6:coauthVersionLast="31" xr6:coauthVersionMax="31" xr10:uidLastSave="{00000000-0000-0000-0000-000000000000}"/>
  <bookViews>
    <workbookView xWindow="0" yWindow="0" windowWidth="28800" windowHeight="11625" xr2:uid="{00000000-000D-0000-FFFF-FFFF00000000}"/>
  </bookViews>
  <sheets>
    <sheet name="Data Tool" sheetId="8" r:id="rId1"/>
    <sheet name="Data and Formulas" sheetId="13" r:id="rId2"/>
    <sheet name="CPIH historic " sheetId="9" r:id="rId3"/>
    <sheet name="Decile" sheetId="7" r:id="rId4"/>
    <sheet name="Ranking" sheetId="10" r:id="rId5"/>
    <sheet name="Cash Value Comparision" sheetId="16" r:id="rId6"/>
  </sheets>
  <definedNames>
    <definedName name="_xlchart.v1.0" hidden="1">'Data and Formulas'!$AE$11:$AE$19</definedName>
    <definedName name="_xlchart.v1.1" hidden="1">'Data and Formulas'!$AF$11:$AF$19</definedName>
    <definedName name="_xlchart.v1.2" hidden="1">'Data and Formulas'!$L$8:$L$16</definedName>
    <definedName name="_xlchart.v1.3" hidden="1">'Data and Formulas'!$M$8:$M$16</definedName>
    <definedName name="Alcohol__tobacco_and_narcotics">'Data Tool'!$ED$283</definedName>
    <definedName name="Clothing_and_footwear">'Data Tool'!$ED$285</definedName>
    <definedName name="Communication">'Data Tool'!$ED$282</definedName>
    <definedName name="Essentials">'Data Tool'!$ED$278</definedName>
    <definedName name="Health_and_education">'Data Tool'!$ED$281</definedName>
    <definedName name="Household_goods_and_services">'Data Tool'!$ED$284</definedName>
    <definedName name="IncomeSpend">INDIRECT('Data Tool'!$AL$16)</definedName>
    <definedName name="Luxuries">'Data Tool'!$ED$279</definedName>
    <definedName name="Other">'Data Tool'!$ED$286</definedName>
    <definedName name="Spending_groups">'Data Tool'!$EC$278:$EC$286</definedName>
    <definedName name="Transport">'Data Tool'!$ED$280</definedName>
  </definedName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27" i="13" l="1"/>
  <c r="D127" i="13"/>
  <c r="E127" i="13"/>
  <c r="F127" i="13"/>
  <c r="G127" i="13"/>
  <c r="H127" i="13"/>
  <c r="I127" i="13"/>
  <c r="J127" i="13"/>
  <c r="K127" i="13"/>
  <c r="L127" i="13"/>
  <c r="M127" i="13"/>
  <c r="N127" i="13"/>
  <c r="O127" i="13"/>
  <c r="P127" i="13"/>
  <c r="C128" i="13"/>
  <c r="D128" i="13"/>
  <c r="E128" i="13"/>
  <c r="F128" i="13"/>
  <c r="G128" i="13"/>
  <c r="H128" i="13"/>
  <c r="I128" i="13"/>
  <c r="J128" i="13"/>
  <c r="K128" i="13"/>
  <c r="L128" i="13"/>
  <c r="M128" i="13"/>
  <c r="N128" i="13"/>
  <c r="O128" i="13"/>
  <c r="P128" i="13"/>
  <c r="C129" i="13"/>
  <c r="D129" i="13"/>
  <c r="E129" i="13"/>
  <c r="F129" i="13"/>
  <c r="G129" i="13"/>
  <c r="H129" i="13"/>
  <c r="I129" i="13"/>
  <c r="J129" i="13"/>
  <c r="K129" i="13"/>
  <c r="L129" i="13"/>
  <c r="M129" i="13"/>
  <c r="N129" i="13"/>
  <c r="O129" i="13"/>
  <c r="P129" i="13"/>
  <c r="C130" i="13"/>
  <c r="D130" i="13"/>
  <c r="E130" i="13"/>
  <c r="F130" i="13"/>
  <c r="G130" i="13"/>
  <c r="H130" i="13"/>
  <c r="I130" i="13"/>
  <c r="J130" i="13"/>
  <c r="K130" i="13"/>
  <c r="L130" i="13"/>
  <c r="M130" i="13"/>
  <c r="N130" i="13"/>
  <c r="O130" i="13"/>
  <c r="P130" i="13"/>
  <c r="C131" i="13"/>
  <c r="D131" i="13"/>
  <c r="E131" i="13"/>
  <c r="F131" i="13"/>
  <c r="G131" i="13"/>
  <c r="H131" i="13"/>
  <c r="I131" i="13"/>
  <c r="J131" i="13"/>
  <c r="K131" i="13"/>
  <c r="L131" i="13"/>
  <c r="M131" i="13"/>
  <c r="N131" i="13"/>
  <c r="O131" i="13"/>
  <c r="P131" i="13"/>
  <c r="C132" i="13"/>
  <c r="D132" i="13"/>
  <c r="E132" i="13"/>
  <c r="F132" i="13"/>
  <c r="G132" i="13"/>
  <c r="H132" i="13"/>
  <c r="I132" i="13"/>
  <c r="J132" i="13"/>
  <c r="K132" i="13"/>
  <c r="L132" i="13"/>
  <c r="M132" i="13"/>
  <c r="N132" i="13"/>
  <c r="O132" i="13"/>
  <c r="P132" i="13"/>
  <c r="C133" i="13"/>
  <c r="D133" i="13"/>
  <c r="E133" i="13"/>
  <c r="F133" i="13"/>
  <c r="G133" i="13"/>
  <c r="H133" i="13"/>
  <c r="I133" i="13"/>
  <c r="J133" i="13"/>
  <c r="K133" i="13"/>
  <c r="L133" i="13"/>
  <c r="M133" i="13"/>
  <c r="N133" i="13"/>
  <c r="O133" i="13"/>
  <c r="P133" i="13"/>
  <c r="C134" i="13"/>
  <c r="D134" i="13"/>
  <c r="E134" i="13"/>
  <c r="F134" i="13"/>
  <c r="G134" i="13"/>
  <c r="H134" i="13"/>
  <c r="I134" i="13"/>
  <c r="J134" i="13"/>
  <c r="K134" i="13"/>
  <c r="L134" i="13"/>
  <c r="M134" i="13"/>
  <c r="N134" i="13"/>
  <c r="O134" i="13"/>
  <c r="P134" i="13"/>
  <c r="C135" i="13"/>
  <c r="D135" i="13"/>
  <c r="E135" i="13"/>
  <c r="F135" i="13"/>
  <c r="G135" i="13"/>
  <c r="H135" i="13"/>
  <c r="I135" i="13"/>
  <c r="J135" i="13"/>
  <c r="K135" i="13"/>
  <c r="L135" i="13"/>
  <c r="M135" i="13"/>
  <c r="N135" i="13"/>
  <c r="O135" i="13"/>
  <c r="P135" i="13"/>
  <c r="C136" i="13"/>
  <c r="D136" i="13"/>
  <c r="E136" i="13"/>
  <c r="F136" i="13"/>
  <c r="G136" i="13"/>
  <c r="H136" i="13"/>
  <c r="I136" i="13"/>
  <c r="J136" i="13"/>
  <c r="K136" i="13"/>
  <c r="L136" i="13"/>
  <c r="M136" i="13"/>
  <c r="N136" i="13"/>
  <c r="O136" i="13"/>
  <c r="P136" i="13"/>
  <c r="C137" i="13"/>
  <c r="D137" i="13"/>
  <c r="E137" i="13"/>
  <c r="F137" i="13"/>
  <c r="G137" i="13"/>
  <c r="H137" i="13"/>
  <c r="I137" i="13"/>
  <c r="J137" i="13"/>
  <c r="K137" i="13"/>
  <c r="L137" i="13"/>
  <c r="M137" i="13"/>
  <c r="N137" i="13"/>
  <c r="O137" i="13"/>
  <c r="P137" i="13"/>
  <c r="C138" i="13"/>
  <c r="D138" i="13"/>
  <c r="E138" i="13"/>
  <c r="F138" i="13"/>
  <c r="G138" i="13"/>
  <c r="H138" i="13"/>
  <c r="I138" i="13"/>
  <c r="J138" i="13"/>
  <c r="K138" i="13"/>
  <c r="L138" i="13"/>
  <c r="M138" i="13"/>
  <c r="N138" i="13"/>
  <c r="O138" i="13"/>
  <c r="P138" i="13"/>
  <c r="C139" i="13"/>
  <c r="D139" i="13"/>
  <c r="E139" i="13"/>
  <c r="F139" i="13"/>
  <c r="G139" i="13"/>
  <c r="H139" i="13"/>
  <c r="I139" i="13"/>
  <c r="J139" i="13"/>
  <c r="K139" i="13"/>
  <c r="L139" i="13"/>
  <c r="M139" i="13"/>
  <c r="N139" i="13"/>
  <c r="O139" i="13"/>
  <c r="P139" i="13"/>
  <c r="D94" i="13"/>
  <c r="E94" i="13"/>
  <c r="F94" i="13"/>
  <c r="G94" i="13"/>
  <c r="H94" i="13"/>
  <c r="D95" i="13"/>
  <c r="E95" i="13"/>
  <c r="F95" i="13"/>
  <c r="G95" i="13"/>
  <c r="H95" i="13"/>
  <c r="D96" i="13"/>
  <c r="E96" i="13"/>
  <c r="F96" i="13"/>
  <c r="G96" i="13"/>
  <c r="H96" i="13"/>
  <c r="D97" i="13"/>
  <c r="E97" i="13"/>
  <c r="F97" i="13"/>
  <c r="G97" i="13"/>
  <c r="H97" i="13"/>
  <c r="D98" i="13"/>
  <c r="E98" i="13"/>
  <c r="F98" i="13"/>
  <c r="G98" i="13"/>
  <c r="H98" i="13"/>
  <c r="D99" i="13"/>
  <c r="E99" i="13"/>
  <c r="F99" i="13"/>
  <c r="G99" i="13"/>
  <c r="H99" i="13"/>
  <c r="D100" i="13"/>
  <c r="E100" i="13"/>
  <c r="F100" i="13"/>
  <c r="G100" i="13"/>
  <c r="H100" i="13"/>
  <c r="D101" i="13"/>
  <c r="E101" i="13"/>
  <c r="F101" i="13"/>
  <c r="G101" i="13"/>
  <c r="H101" i="13"/>
  <c r="D102" i="13"/>
  <c r="E102" i="13"/>
  <c r="F102" i="13"/>
  <c r="G102" i="13"/>
  <c r="H102" i="13"/>
  <c r="D103" i="13"/>
  <c r="E103" i="13"/>
  <c r="F103" i="13"/>
  <c r="G103" i="13"/>
  <c r="H103" i="13"/>
  <c r="D104" i="13"/>
  <c r="E104" i="13"/>
  <c r="F104" i="13"/>
  <c r="G104" i="13"/>
  <c r="H104" i="13"/>
  <c r="D105" i="13"/>
  <c r="E105" i="13"/>
  <c r="F105" i="13"/>
  <c r="G105" i="13"/>
  <c r="H105" i="13"/>
  <c r="D106" i="13"/>
  <c r="E106" i="13"/>
  <c r="F106" i="13"/>
  <c r="G106" i="13"/>
  <c r="H106" i="13"/>
  <c r="B17" i="8"/>
  <c r="C19" i="8" s="1"/>
  <c r="AH12" i="8"/>
  <c r="BZ183" i="8" l="1"/>
  <c r="S40" i="13"/>
  <c r="S41" i="13"/>
  <c r="S42" i="13"/>
  <c r="S43" i="13"/>
  <c r="S44" i="13"/>
  <c r="S45" i="13"/>
  <c r="S46" i="13"/>
  <c r="S47" i="13"/>
  <c r="S48" i="13"/>
  <c r="S49" i="13"/>
  <c r="S50" i="13"/>
  <c r="S51" i="13"/>
  <c r="S52" i="13"/>
  <c r="S53" i="13"/>
  <c r="S54" i="13"/>
  <c r="S55" i="13"/>
  <c r="S56" i="13"/>
  <c r="S57" i="13"/>
  <c r="S58" i="13"/>
  <c r="S59" i="13"/>
  <c r="S60" i="13"/>
  <c r="S61" i="13"/>
  <c r="S62" i="13"/>
  <c r="S63" i="13"/>
  <c r="S64" i="13"/>
  <c r="S65" i="13"/>
  <c r="S66" i="13"/>
  <c r="S67" i="13"/>
  <c r="S68" i="13"/>
  <c r="S69" i="13"/>
  <c r="S70" i="13"/>
  <c r="S71" i="13"/>
  <c r="S72" i="13"/>
  <c r="S73" i="13"/>
  <c r="S74" i="13"/>
  <c r="S75" i="13"/>
  <c r="S76" i="13"/>
  <c r="S77" i="13"/>
  <c r="S78" i="13"/>
  <c r="S79" i="13"/>
  <c r="S80" i="13"/>
  <c r="S81" i="13"/>
  <c r="S82" i="13"/>
  <c r="S83" i="13"/>
  <c r="S84" i="13"/>
  <c r="S85" i="13"/>
  <c r="S86" i="13"/>
  <c r="S87" i="13"/>
  <c r="S88" i="13"/>
  <c r="S89" i="13"/>
  <c r="S90" i="13"/>
  <c r="S91" i="13"/>
  <c r="S92" i="13"/>
  <c r="S93" i="13"/>
  <c r="S94" i="13"/>
  <c r="S95" i="13"/>
  <c r="S96" i="13"/>
  <c r="S97" i="13"/>
  <c r="S98" i="13"/>
  <c r="S99" i="13"/>
  <c r="S100" i="13"/>
  <c r="S101" i="13"/>
  <c r="S102" i="13"/>
  <c r="S103" i="13"/>
  <c r="S104" i="13"/>
  <c r="S105" i="13"/>
  <c r="S106" i="13"/>
  <c r="S107" i="13"/>
  <c r="S108" i="13"/>
  <c r="S109" i="13"/>
  <c r="S110" i="13"/>
  <c r="S111" i="13"/>
  <c r="S112" i="13"/>
  <c r="S113" i="13"/>
  <c r="S114" i="13"/>
  <c r="S115" i="13"/>
  <c r="S116" i="13"/>
  <c r="S117" i="13"/>
  <c r="S118" i="13"/>
  <c r="S119" i="13"/>
  <c r="S120" i="13"/>
  <c r="S121" i="13"/>
  <c r="S122" i="13"/>
  <c r="S123" i="13"/>
  <c r="S124" i="13"/>
  <c r="S125" i="13"/>
  <c r="S126" i="13"/>
  <c r="S127" i="13"/>
  <c r="S128" i="13"/>
  <c r="S129" i="13"/>
  <c r="S130" i="13"/>
  <c r="S131" i="13"/>
  <c r="S132" i="13"/>
  <c r="S133" i="13"/>
  <c r="S134" i="13"/>
  <c r="S135" i="13"/>
  <c r="S136" i="13"/>
  <c r="S137" i="13"/>
  <c r="S138" i="13"/>
  <c r="S139" i="13"/>
  <c r="S140" i="13"/>
  <c r="S141" i="13"/>
  <c r="S142" i="13"/>
  <c r="S143" i="13"/>
  <c r="S144" i="13"/>
  <c r="S145" i="13"/>
  <c r="S146" i="13"/>
  <c r="S147" i="13"/>
  <c r="S148" i="13"/>
  <c r="S149" i="13"/>
  <c r="S150" i="13"/>
  <c r="S151" i="13"/>
  <c r="S152" i="13"/>
  <c r="S153" i="13"/>
  <c r="S154" i="13"/>
  <c r="S155" i="13"/>
  <c r="S156" i="13"/>
  <c r="S157" i="13"/>
  <c r="S158" i="13"/>
  <c r="S159" i="13"/>
  <c r="S160" i="13"/>
  <c r="S161" i="13"/>
  <c r="S162" i="13"/>
  <c r="S163" i="13"/>
  <c r="W12" i="13"/>
  <c r="W13" i="13"/>
  <c r="W14" i="13"/>
  <c r="W15" i="13"/>
  <c r="W16" i="13"/>
  <c r="W17" i="13"/>
  <c r="W18" i="13"/>
  <c r="W19" i="13"/>
  <c r="W20" i="13"/>
  <c r="W21" i="13"/>
  <c r="W22" i="13"/>
  <c r="W23" i="13"/>
  <c r="W11" i="13"/>
  <c r="X11" i="13"/>
  <c r="G8" i="13"/>
  <c r="F7" i="13" l="1"/>
  <c r="F6" i="13"/>
  <c r="G6" i="13"/>
  <c r="R44" i="16" l="1"/>
  <c r="S44" i="16"/>
  <c r="T44" i="16"/>
  <c r="R12" i="16" s="1"/>
  <c r="U44" i="16"/>
  <c r="V44" i="16"/>
  <c r="W44" i="16"/>
  <c r="X44" i="16"/>
  <c r="Y44" i="16"/>
  <c r="Z44" i="16"/>
  <c r="Z43" i="16"/>
  <c r="R43" i="16"/>
  <c r="S43" i="16"/>
  <c r="T43" i="16"/>
  <c r="R11" i="16" s="1"/>
  <c r="U43" i="16"/>
  <c r="V43" i="16"/>
  <c r="W43" i="16"/>
  <c r="X43" i="16"/>
  <c r="Y43" i="16"/>
  <c r="R42" i="16"/>
  <c r="S42" i="16"/>
  <c r="T42" i="16"/>
  <c r="R10" i="16" s="1"/>
  <c r="U42" i="16"/>
  <c r="V42" i="16"/>
  <c r="W42" i="16"/>
  <c r="X42" i="16"/>
  <c r="Y42" i="16"/>
  <c r="Z42" i="16"/>
  <c r="R41" i="16"/>
  <c r="S41" i="16"/>
  <c r="T41" i="16"/>
  <c r="R9" i="16" s="1"/>
  <c r="U41" i="16"/>
  <c r="V41" i="16"/>
  <c r="W41" i="16"/>
  <c r="X41" i="16"/>
  <c r="Y41" i="16"/>
  <c r="Z41" i="16"/>
  <c r="R40" i="16"/>
  <c r="S40" i="16"/>
  <c r="T40" i="16"/>
  <c r="R8" i="16" s="1"/>
  <c r="U40" i="16"/>
  <c r="V40" i="16"/>
  <c r="W40" i="16"/>
  <c r="X40" i="16"/>
  <c r="Y40" i="16"/>
  <c r="Z40" i="16"/>
  <c r="R39" i="16"/>
  <c r="S39" i="16"/>
  <c r="T39" i="16"/>
  <c r="R7" i="16" s="1"/>
  <c r="U39" i="16"/>
  <c r="V39" i="16"/>
  <c r="W39" i="16"/>
  <c r="X39" i="16"/>
  <c r="Y39" i="16"/>
  <c r="Z39" i="16"/>
  <c r="R38" i="16"/>
  <c r="S38" i="16"/>
  <c r="T38" i="16"/>
  <c r="R6" i="16" s="1"/>
  <c r="U38" i="16"/>
  <c r="V38" i="16"/>
  <c r="W38" i="16"/>
  <c r="X38" i="16"/>
  <c r="Y38" i="16"/>
  <c r="Z38" i="16"/>
  <c r="R37" i="16"/>
  <c r="S37" i="16"/>
  <c r="T37" i="16"/>
  <c r="R5" i="16" s="1"/>
  <c r="U37" i="16"/>
  <c r="V37" i="16"/>
  <c r="W37" i="16"/>
  <c r="X37" i="16"/>
  <c r="Y37" i="16"/>
  <c r="Z37" i="16"/>
  <c r="R36" i="16"/>
  <c r="S36" i="16"/>
  <c r="T36" i="16"/>
  <c r="R4" i="16" s="1"/>
  <c r="U36" i="16"/>
  <c r="V36" i="16"/>
  <c r="W36" i="16"/>
  <c r="X36" i="16"/>
  <c r="Y36" i="16"/>
  <c r="Z36" i="16"/>
  <c r="T28" i="16"/>
  <c r="U28" i="16"/>
  <c r="V28" i="16"/>
  <c r="W28" i="16"/>
  <c r="X28" i="16"/>
  <c r="S12" i="16" s="1"/>
  <c r="Y28" i="16"/>
  <c r="Z28" i="16"/>
  <c r="AA28" i="16"/>
  <c r="AB28" i="16"/>
  <c r="AC28" i="16"/>
  <c r="AD28" i="16"/>
  <c r="AE28" i="16"/>
  <c r="AF28" i="16"/>
  <c r="T27" i="16"/>
  <c r="U27" i="16"/>
  <c r="V27" i="16"/>
  <c r="W27" i="16"/>
  <c r="X27" i="16"/>
  <c r="S11" i="16" s="1"/>
  <c r="Y27" i="16"/>
  <c r="Z27" i="16"/>
  <c r="AA27" i="16"/>
  <c r="AB27" i="16"/>
  <c r="AC27" i="16"/>
  <c r="AD27" i="16"/>
  <c r="AE27" i="16"/>
  <c r="AF27" i="16"/>
  <c r="T24" i="16"/>
  <c r="U24" i="16"/>
  <c r="V24" i="16"/>
  <c r="W24" i="16"/>
  <c r="X24" i="16"/>
  <c r="S8" i="16" s="1"/>
  <c r="Y24" i="16"/>
  <c r="Z24" i="16"/>
  <c r="AA24" i="16"/>
  <c r="AB24" i="16"/>
  <c r="AC24" i="16"/>
  <c r="AD24" i="16"/>
  <c r="AE24" i="16"/>
  <c r="AF24" i="16"/>
  <c r="N8" i="16"/>
  <c r="O8" i="16"/>
  <c r="P8" i="16"/>
  <c r="R14" i="16" l="1"/>
  <c r="T26" i="16"/>
  <c r="U26" i="16"/>
  <c r="V26" i="16"/>
  <c r="W26" i="16"/>
  <c r="X26" i="16"/>
  <c r="S10" i="16" s="1"/>
  <c r="Y26" i="16"/>
  <c r="Z26" i="16"/>
  <c r="AA26" i="16"/>
  <c r="AB26" i="16"/>
  <c r="AC26" i="16"/>
  <c r="AD26" i="16"/>
  <c r="AE26" i="16"/>
  <c r="AF26" i="16"/>
  <c r="T25" i="16"/>
  <c r="U25" i="16"/>
  <c r="V25" i="16"/>
  <c r="W25" i="16"/>
  <c r="X25" i="16"/>
  <c r="S9" i="16" s="1"/>
  <c r="Y25" i="16"/>
  <c r="Z25" i="16"/>
  <c r="AA25" i="16"/>
  <c r="AB25" i="16"/>
  <c r="AC25" i="16"/>
  <c r="AD25" i="16"/>
  <c r="AE25" i="16"/>
  <c r="AF25" i="16"/>
  <c r="T23" i="16"/>
  <c r="U23" i="16"/>
  <c r="V23" i="16"/>
  <c r="W23" i="16"/>
  <c r="X23" i="16"/>
  <c r="S7" i="16" s="1"/>
  <c r="Y23" i="16"/>
  <c r="Z23" i="16"/>
  <c r="AA23" i="16"/>
  <c r="AB23" i="16"/>
  <c r="AC23" i="16"/>
  <c r="AD23" i="16"/>
  <c r="AE23" i="16"/>
  <c r="AF23" i="16"/>
  <c r="T22" i="16"/>
  <c r="U22" i="16"/>
  <c r="V22" i="16"/>
  <c r="W22" i="16"/>
  <c r="X22" i="16"/>
  <c r="S6" i="16" s="1"/>
  <c r="Y22" i="16"/>
  <c r="Z22" i="16"/>
  <c r="AA22" i="16"/>
  <c r="AB22" i="16"/>
  <c r="AC22" i="16"/>
  <c r="AD22" i="16"/>
  <c r="AE22" i="16"/>
  <c r="AF22" i="16"/>
  <c r="T21" i="16"/>
  <c r="U21" i="16"/>
  <c r="V21" i="16"/>
  <c r="W21" i="16"/>
  <c r="X21" i="16"/>
  <c r="S5" i="16" s="1"/>
  <c r="Y21" i="16"/>
  <c r="Z21" i="16"/>
  <c r="AA21" i="16"/>
  <c r="AB21" i="16"/>
  <c r="AC21" i="16"/>
  <c r="AD21" i="16"/>
  <c r="AE21" i="16"/>
  <c r="AF21" i="16"/>
  <c r="T20" i="16"/>
  <c r="U20" i="16"/>
  <c r="V20" i="16"/>
  <c r="W20" i="16"/>
  <c r="X20" i="16"/>
  <c r="S4" i="16" s="1"/>
  <c r="Y20" i="16"/>
  <c r="Z20" i="16"/>
  <c r="AA20" i="16"/>
  <c r="AB20" i="16"/>
  <c r="AC20" i="16"/>
  <c r="AD20" i="16"/>
  <c r="AE20" i="16"/>
  <c r="AF20" i="16"/>
  <c r="Q42" i="16"/>
  <c r="Q41" i="16"/>
  <c r="Q44" i="16"/>
  <c r="Q43" i="16"/>
  <c r="Q40" i="16"/>
  <c r="Q39" i="16"/>
  <c r="Q38" i="16"/>
  <c r="Q37" i="16"/>
  <c r="Q36" i="16"/>
  <c r="S28" i="16"/>
  <c r="S27" i="16"/>
  <c r="S26" i="16"/>
  <c r="S25" i="16"/>
  <c r="S24" i="16"/>
  <c r="S23" i="16"/>
  <c r="S22" i="16"/>
  <c r="S21" i="16"/>
  <c r="S20" i="16"/>
  <c r="Z9" i="16" l="1"/>
  <c r="S14" i="16"/>
  <c r="M8" i="16"/>
  <c r="T8" i="16" s="1"/>
  <c r="M12" i="16"/>
  <c r="T12" i="16" s="1"/>
  <c r="N12" i="16"/>
  <c r="O12" i="16"/>
  <c r="P12" i="16"/>
  <c r="M11" i="16"/>
  <c r="T11" i="16" s="1"/>
  <c r="N11" i="16"/>
  <c r="O11" i="16"/>
  <c r="P11" i="16"/>
  <c r="P10" i="16"/>
  <c r="M10" i="16"/>
  <c r="T10" i="16" s="1"/>
  <c r="Z10" i="16" s="1"/>
  <c r="N10" i="16"/>
  <c r="O10" i="16"/>
  <c r="M9" i="16"/>
  <c r="T9" i="16" s="1"/>
  <c r="V9" i="16" s="1"/>
  <c r="N9" i="16"/>
  <c r="O9" i="16"/>
  <c r="P9" i="16"/>
  <c r="M7" i="16"/>
  <c r="T7" i="16" s="1"/>
  <c r="Z7" i="16" s="1"/>
  <c r="N7" i="16"/>
  <c r="O7" i="16"/>
  <c r="P7" i="16"/>
  <c r="M6" i="16"/>
  <c r="T6" i="16" s="1"/>
  <c r="V6" i="16" s="1"/>
  <c r="N6" i="16"/>
  <c r="O6" i="16"/>
  <c r="P6" i="16"/>
  <c r="L12" i="16"/>
  <c r="L11" i="16"/>
  <c r="L10" i="16"/>
  <c r="L9" i="16"/>
  <c r="L8" i="16"/>
  <c r="L7" i="16"/>
  <c r="L6" i="16"/>
  <c r="M5" i="16"/>
  <c r="T5" i="16" s="1"/>
  <c r="V5" i="16" s="1"/>
  <c r="N5" i="16"/>
  <c r="O5" i="16"/>
  <c r="P5" i="16"/>
  <c r="L5" i="16"/>
  <c r="M4" i="16"/>
  <c r="N4" i="16"/>
  <c r="O4" i="16"/>
  <c r="O14" i="16" s="1"/>
  <c r="P4" i="16"/>
  <c r="L4" i="16"/>
  <c r="X6" i="16" l="1"/>
  <c r="W6" i="16"/>
  <c r="X9" i="16"/>
  <c r="W9" i="16"/>
  <c r="X5" i="16"/>
  <c r="W5" i="16"/>
  <c r="AA10" i="16"/>
  <c r="AB10" i="16"/>
  <c r="L14" i="16"/>
  <c r="AB7" i="16"/>
  <c r="AA7" i="16"/>
  <c r="V11" i="16"/>
  <c r="Z11" i="16"/>
  <c r="V12" i="16"/>
  <c r="Z12" i="16"/>
  <c r="V10" i="16"/>
  <c r="Z5" i="16"/>
  <c r="M14" i="16"/>
  <c r="T4" i="16"/>
  <c r="P14" i="16"/>
  <c r="Z8" i="16"/>
  <c r="V8" i="16"/>
  <c r="Z6" i="16"/>
  <c r="AB9" i="16"/>
  <c r="AA9" i="16"/>
  <c r="N14" i="16"/>
  <c r="V7" i="16"/>
  <c r="F62" i="13"/>
  <c r="G62" i="13"/>
  <c r="H62" i="13"/>
  <c r="I62" i="13"/>
  <c r="J62" i="13"/>
  <c r="K62" i="13"/>
  <c r="L62" i="13"/>
  <c r="M62" i="13"/>
  <c r="N62" i="13"/>
  <c r="O62" i="13"/>
  <c r="P62" i="13"/>
  <c r="F63" i="13"/>
  <c r="G63" i="13"/>
  <c r="H63" i="13"/>
  <c r="I63" i="13"/>
  <c r="J63" i="13"/>
  <c r="K63" i="13"/>
  <c r="L63" i="13"/>
  <c r="M63" i="13"/>
  <c r="N63" i="13"/>
  <c r="O63" i="13"/>
  <c r="P63" i="13"/>
  <c r="F64" i="13"/>
  <c r="G64" i="13"/>
  <c r="H64" i="13"/>
  <c r="I64" i="13"/>
  <c r="J64" i="13"/>
  <c r="K64" i="13"/>
  <c r="L64" i="13"/>
  <c r="M64" i="13"/>
  <c r="N64" i="13"/>
  <c r="O64" i="13"/>
  <c r="P64" i="13"/>
  <c r="F70" i="13"/>
  <c r="G70" i="13"/>
  <c r="H70" i="13"/>
  <c r="I70" i="13"/>
  <c r="J70" i="13"/>
  <c r="K70" i="13"/>
  <c r="L70" i="13"/>
  <c r="M70" i="13"/>
  <c r="N70" i="13"/>
  <c r="O70" i="13"/>
  <c r="P70" i="13"/>
  <c r="F71" i="13"/>
  <c r="G71" i="13"/>
  <c r="H71" i="13"/>
  <c r="I71" i="13"/>
  <c r="J71" i="13"/>
  <c r="K71" i="13"/>
  <c r="L71" i="13"/>
  <c r="M71" i="13"/>
  <c r="N71" i="13"/>
  <c r="O71" i="13"/>
  <c r="P71" i="13"/>
  <c r="F72" i="13"/>
  <c r="G72" i="13"/>
  <c r="H72" i="13"/>
  <c r="I72" i="13"/>
  <c r="J72" i="13"/>
  <c r="K72" i="13"/>
  <c r="L72" i="13"/>
  <c r="M72" i="13"/>
  <c r="N72" i="13"/>
  <c r="O72" i="13"/>
  <c r="P72" i="13"/>
  <c r="X10" i="16" l="1"/>
  <c r="W10" i="16"/>
  <c r="X11" i="16"/>
  <c r="W11" i="16"/>
  <c r="W7" i="16"/>
  <c r="X7" i="16"/>
  <c r="AA6" i="16"/>
  <c r="AB6" i="16"/>
  <c r="T14" i="16"/>
  <c r="Z4" i="16"/>
  <c r="V4" i="16"/>
  <c r="AB12" i="16"/>
  <c r="AA12" i="16"/>
  <c r="X8" i="16"/>
  <c r="W8" i="16"/>
  <c r="X12" i="16"/>
  <c r="W12" i="16"/>
  <c r="AA8" i="16"/>
  <c r="AB8" i="16"/>
  <c r="AA5" i="16"/>
  <c r="AB5" i="16"/>
  <c r="AA11" i="16"/>
  <c r="AB11" i="16"/>
  <c r="CO139" i="8"/>
  <c r="X4" i="16" l="1"/>
  <c r="W4" i="16"/>
  <c r="V14" i="16"/>
  <c r="W14" i="16" s="1"/>
  <c r="X14" i="16" s="1"/>
  <c r="AB4" i="16"/>
  <c r="AB14" i="16" s="1"/>
  <c r="Z14" i="16"/>
  <c r="AA4" i="16"/>
  <c r="AA14" i="16" s="1"/>
  <c r="CE263" i="8"/>
  <c r="BZ156" i="8"/>
  <c r="CA156" i="8"/>
  <c r="CB156" i="8"/>
  <c r="CC156" i="8"/>
  <c r="CD156" i="8"/>
  <c r="CE156" i="8"/>
  <c r="CF156" i="8"/>
  <c r="CG156" i="8"/>
  <c r="CH156" i="8"/>
  <c r="CI156" i="8"/>
  <c r="BZ157" i="8"/>
  <c r="CA157" i="8"/>
  <c r="CB157" i="8"/>
  <c r="CC157" i="8"/>
  <c r="CD157" i="8"/>
  <c r="CE157" i="8"/>
  <c r="CF157" i="8"/>
  <c r="CG157" i="8"/>
  <c r="CH157" i="8"/>
  <c r="CI157" i="8"/>
  <c r="BZ158" i="8"/>
  <c r="CA158" i="8"/>
  <c r="CB158" i="8"/>
  <c r="CC158" i="8"/>
  <c r="CD158" i="8"/>
  <c r="CE158" i="8"/>
  <c r="CF158" i="8"/>
  <c r="CG158" i="8"/>
  <c r="CH158" i="8"/>
  <c r="CI158" i="8"/>
  <c r="BZ159" i="8"/>
  <c r="CA159" i="8"/>
  <c r="CB159" i="8"/>
  <c r="CC159" i="8"/>
  <c r="CD159" i="8"/>
  <c r="CE159" i="8"/>
  <c r="CF159" i="8"/>
  <c r="CG159" i="8"/>
  <c r="CH159" i="8"/>
  <c r="CI159" i="8"/>
  <c r="BZ160" i="8"/>
  <c r="CA160" i="8"/>
  <c r="CB160" i="8"/>
  <c r="CC160" i="8"/>
  <c r="CD160" i="8"/>
  <c r="CE160" i="8"/>
  <c r="CF160" i="8"/>
  <c r="CG160" i="8"/>
  <c r="CH160" i="8"/>
  <c r="CI160" i="8"/>
  <c r="BZ161" i="8"/>
  <c r="CA161" i="8"/>
  <c r="CB161" i="8"/>
  <c r="CC161" i="8"/>
  <c r="CD161" i="8"/>
  <c r="CE161" i="8"/>
  <c r="CF161" i="8"/>
  <c r="CG161" i="8"/>
  <c r="CH161" i="8"/>
  <c r="CI161" i="8"/>
  <c r="BZ162" i="8"/>
  <c r="CA162" i="8"/>
  <c r="CB162" i="8"/>
  <c r="CC162" i="8"/>
  <c r="CD162" i="8"/>
  <c r="CE162" i="8"/>
  <c r="CF162" i="8"/>
  <c r="CG162" i="8"/>
  <c r="CH162" i="8"/>
  <c r="CI162" i="8"/>
  <c r="BZ163" i="8"/>
  <c r="CA163" i="8"/>
  <c r="CB163" i="8"/>
  <c r="CC163" i="8"/>
  <c r="CD163" i="8"/>
  <c r="CE163" i="8"/>
  <c r="CF163" i="8"/>
  <c r="CG163" i="8"/>
  <c r="CH163" i="8"/>
  <c r="CI163" i="8"/>
  <c r="BZ164" i="8"/>
  <c r="CA164" i="8"/>
  <c r="CB164" i="8"/>
  <c r="CC164" i="8"/>
  <c r="CD164" i="8"/>
  <c r="CE164" i="8"/>
  <c r="CF164" i="8"/>
  <c r="CG164" i="8"/>
  <c r="CH164" i="8"/>
  <c r="CI164" i="8"/>
  <c r="BZ165" i="8"/>
  <c r="CA165" i="8"/>
  <c r="CB165" i="8"/>
  <c r="CC165" i="8"/>
  <c r="CD165" i="8"/>
  <c r="CE165" i="8"/>
  <c r="CF165" i="8"/>
  <c r="CG165" i="8"/>
  <c r="CH165" i="8"/>
  <c r="CI165" i="8"/>
  <c r="BZ166" i="8"/>
  <c r="CA166" i="8"/>
  <c r="CB166" i="8"/>
  <c r="CC166" i="8"/>
  <c r="CD166" i="8"/>
  <c r="CE166" i="8"/>
  <c r="CF166" i="8"/>
  <c r="CG166" i="8"/>
  <c r="CH166" i="8"/>
  <c r="CI166" i="8"/>
  <c r="BZ167" i="8"/>
  <c r="CA167" i="8"/>
  <c r="CB167" i="8"/>
  <c r="CC167" i="8"/>
  <c r="CD167" i="8"/>
  <c r="CE167" i="8"/>
  <c r="CF167" i="8"/>
  <c r="CG167" i="8"/>
  <c r="CH167" i="8"/>
  <c r="CI167" i="8"/>
  <c r="BZ168" i="8"/>
  <c r="CA168" i="8"/>
  <c r="CB168" i="8"/>
  <c r="CC168" i="8"/>
  <c r="CD168" i="8"/>
  <c r="CE168" i="8"/>
  <c r="CF168" i="8"/>
  <c r="CG168" i="8"/>
  <c r="CH168" i="8"/>
  <c r="CI168" i="8"/>
  <c r="BZ169" i="8"/>
  <c r="CA169" i="8"/>
  <c r="CB169" i="8"/>
  <c r="CC169" i="8"/>
  <c r="CD169" i="8"/>
  <c r="CE169" i="8"/>
  <c r="CF169" i="8"/>
  <c r="CG169" i="8"/>
  <c r="CH169" i="8"/>
  <c r="CI169" i="8"/>
  <c r="BZ170" i="8"/>
  <c r="CA170" i="8"/>
  <c r="CB170" i="8"/>
  <c r="CC170" i="8"/>
  <c r="CD170" i="8"/>
  <c r="CE170" i="8"/>
  <c r="CF170" i="8"/>
  <c r="CG170" i="8"/>
  <c r="CH170" i="8"/>
  <c r="CI170" i="8"/>
  <c r="BZ172" i="8"/>
  <c r="CA172" i="8"/>
  <c r="CB172" i="8"/>
  <c r="CC172" i="8"/>
  <c r="CD172" i="8"/>
  <c r="CE172" i="8"/>
  <c r="CF172" i="8"/>
  <c r="CG172" i="8"/>
  <c r="CH172" i="8"/>
  <c r="CI172" i="8"/>
  <c r="BZ173" i="8"/>
  <c r="CA173" i="8"/>
  <c r="CB173" i="8"/>
  <c r="CC173" i="8"/>
  <c r="CD173" i="8"/>
  <c r="CE173" i="8"/>
  <c r="CF173" i="8"/>
  <c r="CG173" i="8"/>
  <c r="CH173" i="8"/>
  <c r="CI173" i="8"/>
  <c r="BZ174" i="8"/>
  <c r="CA174" i="8"/>
  <c r="CB174" i="8"/>
  <c r="CC174" i="8"/>
  <c r="CD174" i="8"/>
  <c r="CE174" i="8"/>
  <c r="CF174" i="8"/>
  <c r="CG174" i="8"/>
  <c r="CH174" i="8"/>
  <c r="CI174" i="8"/>
  <c r="BZ175" i="8"/>
  <c r="CA175" i="8"/>
  <c r="CB175" i="8"/>
  <c r="CC175" i="8"/>
  <c r="CD175" i="8"/>
  <c r="CE175" i="8"/>
  <c r="CF175" i="8"/>
  <c r="CG175" i="8"/>
  <c r="CH175" i="8"/>
  <c r="CI175" i="8"/>
  <c r="BZ176" i="8"/>
  <c r="CA176" i="8"/>
  <c r="CB176" i="8"/>
  <c r="CC176" i="8"/>
  <c r="CD176" i="8"/>
  <c r="CE176" i="8"/>
  <c r="CF176" i="8"/>
  <c r="CG176" i="8"/>
  <c r="CH176" i="8"/>
  <c r="CI176" i="8"/>
  <c r="BZ177" i="8"/>
  <c r="CA177" i="8"/>
  <c r="CB177" i="8"/>
  <c r="CC177" i="8"/>
  <c r="CD177" i="8"/>
  <c r="CE177" i="8"/>
  <c r="CF177" i="8"/>
  <c r="CG177" i="8"/>
  <c r="CH177" i="8"/>
  <c r="CI177" i="8"/>
  <c r="BZ178" i="8"/>
  <c r="CA178" i="8"/>
  <c r="CB178" i="8"/>
  <c r="CC178" i="8"/>
  <c r="CD178" i="8"/>
  <c r="CE178" i="8"/>
  <c r="CF178" i="8"/>
  <c r="CG178" i="8"/>
  <c r="CH178" i="8"/>
  <c r="CI178" i="8"/>
  <c r="BZ179" i="8"/>
  <c r="CA179" i="8"/>
  <c r="CB179" i="8"/>
  <c r="CC179" i="8"/>
  <c r="CD179" i="8"/>
  <c r="CE179" i="8"/>
  <c r="CF179" i="8"/>
  <c r="CG179" i="8"/>
  <c r="CH179" i="8"/>
  <c r="CI179" i="8"/>
  <c r="BZ180" i="8"/>
  <c r="CA180" i="8"/>
  <c r="CB180" i="8"/>
  <c r="CC180" i="8"/>
  <c r="CD180" i="8"/>
  <c r="CE180" i="8"/>
  <c r="CF180" i="8"/>
  <c r="CG180" i="8"/>
  <c r="CH180" i="8"/>
  <c r="CI180" i="8"/>
  <c r="BZ181" i="8"/>
  <c r="CA181" i="8"/>
  <c r="CB181" i="8"/>
  <c r="CC181" i="8"/>
  <c r="CD181" i="8"/>
  <c r="CE181" i="8"/>
  <c r="CF181" i="8"/>
  <c r="CG181" i="8"/>
  <c r="CH181" i="8"/>
  <c r="CI181" i="8"/>
  <c r="CA183" i="8"/>
  <c r="CB183" i="8"/>
  <c r="CC183" i="8"/>
  <c r="CD183" i="8"/>
  <c r="CE183" i="8"/>
  <c r="CF183" i="8"/>
  <c r="CG183" i="8"/>
  <c r="CH183" i="8"/>
  <c r="CI183" i="8"/>
  <c r="BZ184" i="8"/>
  <c r="CA184" i="8"/>
  <c r="CB184" i="8"/>
  <c r="CC184" i="8"/>
  <c r="CD184" i="8"/>
  <c r="CE184" i="8"/>
  <c r="CF184" i="8"/>
  <c r="CG184" i="8"/>
  <c r="CH184" i="8"/>
  <c r="CI184" i="8"/>
  <c r="BZ185" i="8"/>
  <c r="CA185" i="8"/>
  <c r="CB185" i="8"/>
  <c r="CC185" i="8"/>
  <c r="CD185" i="8"/>
  <c r="CE185" i="8"/>
  <c r="CF185" i="8"/>
  <c r="CG185" i="8"/>
  <c r="CH185" i="8"/>
  <c r="CI185" i="8"/>
  <c r="BZ186" i="8"/>
  <c r="CA186" i="8"/>
  <c r="CB186" i="8"/>
  <c r="CC186" i="8"/>
  <c r="CD186" i="8"/>
  <c r="CE186" i="8"/>
  <c r="CF186" i="8"/>
  <c r="CG186" i="8"/>
  <c r="CH186" i="8"/>
  <c r="CI186" i="8"/>
  <c r="BZ187" i="8"/>
  <c r="CA187" i="8"/>
  <c r="CB187" i="8"/>
  <c r="CC187" i="8"/>
  <c r="CD187" i="8"/>
  <c r="CE187" i="8"/>
  <c r="CF187" i="8"/>
  <c r="CG187" i="8"/>
  <c r="CH187" i="8"/>
  <c r="CI187" i="8"/>
  <c r="BZ188" i="8"/>
  <c r="CA188" i="8"/>
  <c r="CB188" i="8"/>
  <c r="CC188" i="8"/>
  <c r="CD188" i="8"/>
  <c r="CE188" i="8"/>
  <c r="CF188" i="8"/>
  <c r="CG188" i="8"/>
  <c r="CH188" i="8"/>
  <c r="CI188" i="8"/>
  <c r="BZ189" i="8"/>
  <c r="CA189" i="8"/>
  <c r="CB189" i="8"/>
  <c r="CC189" i="8"/>
  <c r="CD189" i="8"/>
  <c r="CE189" i="8"/>
  <c r="CF189" i="8"/>
  <c r="CG189" i="8"/>
  <c r="CH189" i="8"/>
  <c r="CI189" i="8"/>
  <c r="BZ190" i="8"/>
  <c r="CA190" i="8"/>
  <c r="CB190" i="8"/>
  <c r="CC190" i="8"/>
  <c r="CD190" i="8"/>
  <c r="CE190" i="8"/>
  <c r="CF190" i="8"/>
  <c r="CG190" i="8"/>
  <c r="CH190" i="8"/>
  <c r="CI190" i="8"/>
  <c r="BZ191" i="8"/>
  <c r="CA191" i="8"/>
  <c r="CB191" i="8"/>
  <c r="CC191" i="8"/>
  <c r="CD191" i="8"/>
  <c r="CE191" i="8"/>
  <c r="CF191" i="8"/>
  <c r="CG191" i="8"/>
  <c r="CH191" i="8"/>
  <c r="CI191" i="8"/>
  <c r="BZ192" i="8"/>
  <c r="CA192" i="8"/>
  <c r="CB192" i="8"/>
  <c r="CC192" i="8"/>
  <c r="CD192" i="8"/>
  <c r="CE192" i="8"/>
  <c r="CF192" i="8"/>
  <c r="CG192" i="8"/>
  <c r="CH192" i="8"/>
  <c r="CI192" i="8"/>
  <c r="BZ194" i="8"/>
  <c r="CA194" i="8"/>
  <c r="CB194" i="8"/>
  <c r="CC194" i="8"/>
  <c r="CD194" i="8"/>
  <c r="CE194" i="8"/>
  <c r="CF194" i="8"/>
  <c r="CG194" i="8"/>
  <c r="CH194" i="8"/>
  <c r="CI194" i="8"/>
  <c r="BZ195" i="8"/>
  <c r="CA195" i="8"/>
  <c r="CB195" i="8"/>
  <c r="CC195" i="8"/>
  <c r="CD195" i="8"/>
  <c r="CE195" i="8"/>
  <c r="CF195" i="8"/>
  <c r="CG195" i="8"/>
  <c r="CH195" i="8"/>
  <c r="CI195" i="8"/>
  <c r="BZ196" i="8"/>
  <c r="CA196" i="8"/>
  <c r="CB196" i="8"/>
  <c r="CC196" i="8"/>
  <c r="CD196" i="8"/>
  <c r="CE196" i="8"/>
  <c r="CF196" i="8"/>
  <c r="CG196" i="8"/>
  <c r="CH196" i="8"/>
  <c r="CI196" i="8"/>
  <c r="BZ197" i="8"/>
  <c r="CA197" i="8"/>
  <c r="CB197" i="8"/>
  <c r="CC197" i="8"/>
  <c r="CD197" i="8"/>
  <c r="CE197" i="8"/>
  <c r="CF197" i="8"/>
  <c r="CG197" i="8"/>
  <c r="CH197" i="8"/>
  <c r="CI197" i="8"/>
  <c r="BZ198" i="8"/>
  <c r="CA198" i="8"/>
  <c r="CB198" i="8"/>
  <c r="CC198" i="8"/>
  <c r="CD198" i="8"/>
  <c r="CE198" i="8"/>
  <c r="CF198" i="8"/>
  <c r="CG198" i="8"/>
  <c r="CH198" i="8"/>
  <c r="CI198" i="8"/>
  <c r="BZ199" i="8"/>
  <c r="CA199" i="8"/>
  <c r="CB199" i="8"/>
  <c r="CC199" i="8"/>
  <c r="CD199" i="8"/>
  <c r="CE199" i="8"/>
  <c r="CF199" i="8"/>
  <c r="CG199" i="8"/>
  <c r="CH199" i="8"/>
  <c r="CI199" i="8"/>
  <c r="BZ200" i="8"/>
  <c r="CA200" i="8"/>
  <c r="CB200" i="8"/>
  <c r="CC200" i="8"/>
  <c r="CD200" i="8"/>
  <c r="CE200" i="8"/>
  <c r="CF200" i="8"/>
  <c r="CG200" i="8"/>
  <c r="CH200" i="8"/>
  <c r="CI200" i="8"/>
  <c r="BZ201" i="8"/>
  <c r="CA201" i="8"/>
  <c r="CB201" i="8"/>
  <c r="CC201" i="8"/>
  <c r="CD201" i="8"/>
  <c r="CE201" i="8"/>
  <c r="CF201" i="8"/>
  <c r="CG201" i="8"/>
  <c r="CH201" i="8"/>
  <c r="CI201" i="8"/>
  <c r="BZ202" i="8"/>
  <c r="CA202" i="8"/>
  <c r="CB202" i="8"/>
  <c r="CC202" i="8"/>
  <c r="CD202" i="8"/>
  <c r="CE202" i="8"/>
  <c r="CF202" i="8"/>
  <c r="CG202" i="8"/>
  <c r="CH202" i="8"/>
  <c r="CI202" i="8"/>
  <c r="BZ203" i="8"/>
  <c r="CA203" i="8"/>
  <c r="CB203" i="8"/>
  <c r="CC203" i="8"/>
  <c r="CD203" i="8"/>
  <c r="CE203" i="8"/>
  <c r="CF203" i="8"/>
  <c r="CG203" i="8"/>
  <c r="CH203" i="8"/>
  <c r="CI203" i="8"/>
  <c r="BZ205" i="8"/>
  <c r="CA205" i="8"/>
  <c r="CB205" i="8"/>
  <c r="CC205" i="8"/>
  <c r="CD205" i="8"/>
  <c r="CE205" i="8"/>
  <c r="CF205" i="8"/>
  <c r="CG205" i="8"/>
  <c r="CH205" i="8"/>
  <c r="CI205" i="8"/>
  <c r="BZ206" i="8"/>
  <c r="CA206" i="8"/>
  <c r="CB206" i="8"/>
  <c r="CC206" i="8"/>
  <c r="CD206" i="8"/>
  <c r="CE206" i="8"/>
  <c r="CF206" i="8"/>
  <c r="CG206" i="8"/>
  <c r="CH206" i="8"/>
  <c r="CI206" i="8"/>
  <c r="BZ207" i="8"/>
  <c r="CA207" i="8"/>
  <c r="CB207" i="8"/>
  <c r="CC207" i="8"/>
  <c r="CD207" i="8"/>
  <c r="CE207" i="8"/>
  <c r="CF207" i="8"/>
  <c r="CG207" i="8"/>
  <c r="CH207" i="8"/>
  <c r="CI207" i="8"/>
  <c r="BZ208" i="8"/>
  <c r="CA208" i="8"/>
  <c r="CB208" i="8"/>
  <c r="CC208" i="8"/>
  <c r="CD208" i="8"/>
  <c r="CE208" i="8"/>
  <c r="CF208" i="8"/>
  <c r="CG208" i="8"/>
  <c r="CH208" i="8"/>
  <c r="CI208" i="8"/>
  <c r="BZ209" i="8"/>
  <c r="CA209" i="8"/>
  <c r="CB209" i="8"/>
  <c r="CC209" i="8"/>
  <c r="CD209" i="8"/>
  <c r="CE209" i="8"/>
  <c r="CF209" i="8"/>
  <c r="CG209" i="8"/>
  <c r="CH209" i="8"/>
  <c r="CI209" i="8"/>
  <c r="BZ210" i="8"/>
  <c r="CA210" i="8"/>
  <c r="CB210" i="8"/>
  <c r="CC210" i="8"/>
  <c r="CD210" i="8"/>
  <c r="CE210" i="8"/>
  <c r="CF210" i="8"/>
  <c r="CG210" i="8"/>
  <c r="CH210" i="8"/>
  <c r="CI210" i="8"/>
  <c r="BZ211" i="8"/>
  <c r="CA211" i="8"/>
  <c r="CB211" i="8"/>
  <c r="CC211" i="8"/>
  <c r="CD211" i="8"/>
  <c r="CE211" i="8"/>
  <c r="CF211" i="8"/>
  <c r="CG211" i="8"/>
  <c r="CH211" i="8"/>
  <c r="CI211" i="8"/>
  <c r="BZ212" i="8"/>
  <c r="CA212" i="8"/>
  <c r="CB212" i="8"/>
  <c r="CC212" i="8"/>
  <c r="CD212" i="8"/>
  <c r="CE212" i="8"/>
  <c r="CF212" i="8"/>
  <c r="CG212" i="8"/>
  <c r="CH212" i="8"/>
  <c r="CI212" i="8"/>
  <c r="BZ213" i="8"/>
  <c r="CA213" i="8"/>
  <c r="CB213" i="8"/>
  <c r="CC213" i="8"/>
  <c r="CD213" i="8"/>
  <c r="CE213" i="8"/>
  <c r="CF213" i="8"/>
  <c r="CG213" i="8"/>
  <c r="CH213" i="8"/>
  <c r="CI213" i="8"/>
  <c r="BZ214" i="8"/>
  <c r="CA214" i="8"/>
  <c r="CB214" i="8"/>
  <c r="CC214" i="8"/>
  <c r="CD214" i="8"/>
  <c r="CE214" i="8"/>
  <c r="CF214" i="8"/>
  <c r="CG214" i="8"/>
  <c r="CH214" i="8"/>
  <c r="CI214" i="8"/>
  <c r="BZ216" i="8"/>
  <c r="CA216" i="8"/>
  <c r="CB216" i="8"/>
  <c r="CC216" i="8"/>
  <c r="CD216" i="8"/>
  <c r="CE216" i="8"/>
  <c r="CF216" i="8"/>
  <c r="CG216" i="8"/>
  <c r="CH216" i="8"/>
  <c r="CI216" i="8"/>
  <c r="BZ217" i="8"/>
  <c r="CA217" i="8"/>
  <c r="CB217" i="8"/>
  <c r="CC217" i="8"/>
  <c r="CD217" i="8"/>
  <c r="CE217" i="8"/>
  <c r="CF217" i="8"/>
  <c r="CG217" i="8"/>
  <c r="CH217" i="8"/>
  <c r="CI217" i="8"/>
  <c r="BZ218" i="8"/>
  <c r="CA218" i="8"/>
  <c r="CB218" i="8"/>
  <c r="CC218" i="8"/>
  <c r="CD218" i="8"/>
  <c r="CE218" i="8"/>
  <c r="CF218" i="8"/>
  <c r="CG218" i="8"/>
  <c r="CH218" i="8"/>
  <c r="CI218" i="8"/>
  <c r="BZ219" i="8"/>
  <c r="CA219" i="8"/>
  <c r="CB219" i="8"/>
  <c r="CC219" i="8"/>
  <c r="CD219" i="8"/>
  <c r="CE219" i="8"/>
  <c r="CF219" i="8"/>
  <c r="CG219" i="8"/>
  <c r="CH219" i="8"/>
  <c r="CI219" i="8"/>
  <c r="BZ220" i="8"/>
  <c r="CA220" i="8"/>
  <c r="CB220" i="8"/>
  <c r="CC220" i="8"/>
  <c r="CD220" i="8"/>
  <c r="CE220" i="8"/>
  <c r="CF220" i="8"/>
  <c r="CG220" i="8"/>
  <c r="CH220" i="8"/>
  <c r="CI220" i="8"/>
  <c r="BZ221" i="8"/>
  <c r="CA221" i="8"/>
  <c r="CB221" i="8"/>
  <c r="CC221" i="8"/>
  <c r="CD221" i="8"/>
  <c r="CE221" i="8"/>
  <c r="CF221" i="8"/>
  <c r="CG221" i="8"/>
  <c r="CH221" i="8"/>
  <c r="CI221" i="8"/>
  <c r="BZ222" i="8"/>
  <c r="CA222" i="8"/>
  <c r="CB222" i="8"/>
  <c r="CC222" i="8"/>
  <c r="CD222" i="8"/>
  <c r="CE222" i="8"/>
  <c r="CF222" i="8"/>
  <c r="CG222" i="8"/>
  <c r="CH222" i="8"/>
  <c r="CI222" i="8"/>
  <c r="BZ223" i="8"/>
  <c r="CA223" i="8"/>
  <c r="CB223" i="8"/>
  <c r="CC223" i="8"/>
  <c r="CD223" i="8"/>
  <c r="CE223" i="8"/>
  <c r="CF223" i="8"/>
  <c r="CG223" i="8"/>
  <c r="CH223" i="8"/>
  <c r="CI223" i="8"/>
  <c r="BZ224" i="8"/>
  <c r="CA224" i="8"/>
  <c r="CB224" i="8"/>
  <c r="CC224" i="8"/>
  <c r="CD224" i="8"/>
  <c r="CE224" i="8"/>
  <c r="CF224" i="8"/>
  <c r="CG224" i="8"/>
  <c r="CH224" i="8"/>
  <c r="CI224" i="8"/>
  <c r="BZ225" i="8"/>
  <c r="CA225" i="8"/>
  <c r="CB225" i="8"/>
  <c r="CC225" i="8"/>
  <c r="CD225" i="8"/>
  <c r="CE225" i="8"/>
  <c r="CF225" i="8"/>
  <c r="CG225" i="8"/>
  <c r="CH225" i="8"/>
  <c r="CI225" i="8"/>
  <c r="BZ227" i="8"/>
  <c r="CA227" i="8"/>
  <c r="CB227" i="8"/>
  <c r="CC227" i="8"/>
  <c r="CD227" i="8"/>
  <c r="CE227" i="8"/>
  <c r="CF227" i="8"/>
  <c r="CG227" i="8"/>
  <c r="CH227" i="8"/>
  <c r="CI227" i="8"/>
  <c r="BZ228" i="8"/>
  <c r="CA228" i="8"/>
  <c r="CB228" i="8"/>
  <c r="CC228" i="8"/>
  <c r="CD228" i="8"/>
  <c r="CE228" i="8"/>
  <c r="CF228" i="8"/>
  <c r="CG228" i="8"/>
  <c r="CH228" i="8"/>
  <c r="CI228" i="8"/>
  <c r="BZ229" i="8"/>
  <c r="CA229" i="8"/>
  <c r="CB229" i="8"/>
  <c r="CC229" i="8"/>
  <c r="CD229" i="8"/>
  <c r="CE229" i="8"/>
  <c r="CF229" i="8"/>
  <c r="CG229" i="8"/>
  <c r="CH229" i="8"/>
  <c r="CI229" i="8"/>
  <c r="BZ230" i="8"/>
  <c r="CA230" i="8"/>
  <c r="CB230" i="8"/>
  <c r="CC230" i="8"/>
  <c r="CD230" i="8"/>
  <c r="CE230" i="8"/>
  <c r="CF230" i="8"/>
  <c r="CG230" i="8"/>
  <c r="CH230" i="8"/>
  <c r="CI230" i="8"/>
  <c r="BZ231" i="8"/>
  <c r="CA231" i="8"/>
  <c r="CB231" i="8"/>
  <c r="CC231" i="8"/>
  <c r="CD231" i="8"/>
  <c r="CE231" i="8"/>
  <c r="CF231" i="8"/>
  <c r="CG231" i="8"/>
  <c r="CH231" i="8"/>
  <c r="CI231" i="8"/>
  <c r="BZ232" i="8"/>
  <c r="CA232" i="8"/>
  <c r="CB232" i="8"/>
  <c r="CC232" i="8"/>
  <c r="CD232" i="8"/>
  <c r="CE232" i="8"/>
  <c r="CF232" i="8"/>
  <c r="CG232" i="8"/>
  <c r="CH232" i="8"/>
  <c r="CI232" i="8"/>
  <c r="BZ233" i="8"/>
  <c r="CA233" i="8"/>
  <c r="CB233" i="8"/>
  <c r="CC233" i="8"/>
  <c r="CD233" i="8"/>
  <c r="CE233" i="8"/>
  <c r="CF233" i="8"/>
  <c r="CG233" i="8"/>
  <c r="CH233" i="8"/>
  <c r="CI233" i="8"/>
  <c r="BZ234" i="8"/>
  <c r="CA234" i="8"/>
  <c r="CB234" i="8"/>
  <c r="CC234" i="8"/>
  <c r="CD234" i="8"/>
  <c r="CE234" i="8"/>
  <c r="CF234" i="8"/>
  <c r="CG234" i="8"/>
  <c r="CH234" i="8"/>
  <c r="CI234" i="8"/>
  <c r="BZ235" i="8"/>
  <c r="CA235" i="8"/>
  <c r="CB235" i="8"/>
  <c r="CC235" i="8"/>
  <c r="CD235" i="8"/>
  <c r="CE235" i="8"/>
  <c r="CF235" i="8"/>
  <c r="CG235" i="8"/>
  <c r="CH235" i="8"/>
  <c r="CI235" i="8"/>
  <c r="BZ236" i="8"/>
  <c r="CA236" i="8"/>
  <c r="CB236" i="8"/>
  <c r="CC236" i="8"/>
  <c r="CD236" i="8"/>
  <c r="CE236" i="8"/>
  <c r="CF236" i="8"/>
  <c r="CG236" i="8"/>
  <c r="CH236" i="8"/>
  <c r="CI236" i="8"/>
  <c r="BZ238" i="8"/>
  <c r="CA238" i="8"/>
  <c r="CB238" i="8"/>
  <c r="CC238" i="8"/>
  <c r="CD238" i="8"/>
  <c r="CE238" i="8"/>
  <c r="CF238" i="8"/>
  <c r="CG238" i="8"/>
  <c r="CH238" i="8"/>
  <c r="CI238" i="8"/>
  <c r="BZ239" i="8"/>
  <c r="CA239" i="8"/>
  <c r="CB239" i="8"/>
  <c r="CC239" i="8"/>
  <c r="CD239" i="8"/>
  <c r="CE239" i="8"/>
  <c r="CF239" i="8"/>
  <c r="CG239" i="8"/>
  <c r="CH239" i="8"/>
  <c r="CI239" i="8"/>
  <c r="BZ240" i="8"/>
  <c r="CA240" i="8"/>
  <c r="CB240" i="8"/>
  <c r="CC240" i="8"/>
  <c r="CD240" i="8"/>
  <c r="CE240" i="8"/>
  <c r="CF240" i="8"/>
  <c r="CG240" i="8"/>
  <c r="CH240" i="8"/>
  <c r="CI240" i="8"/>
  <c r="BZ241" i="8"/>
  <c r="CA241" i="8"/>
  <c r="CB241" i="8"/>
  <c r="CC241" i="8"/>
  <c r="CD241" i="8"/>
  <c r="CE241" i="8"/>
  <c r="CF241" i="8"/>
  <c r="CG241" i="8"/>
  <c r="CH241" i="8"/>
  <c r="CI241" i="8"/>
  <c r="BZ242" i="8"/>
  <c r="CA242" i="8"/>
  <c r="CB242" i="8"/>
  <c r="CC242" i="8"/>
  <c r="CD242" i="8"/>
  <c r="CE242" i="8"/>
  <c r="CF242" i="8"/>
  <c r="CG242" i="8"/>
  <c r="CH242" i="8"/>
  <c r="CI242" i="8"/>
  <c r="BZ243" i="8"/>
  <c r="CA243" i="8"/>
  <c r="CB243" i="8"/>
  <c r="CC243" i="8"/>
  <c r="CD243" i="8"/>
  <c r="CE243" i="8"/>
  <c r="CF243" i="8"/>
  <c r="CG243" i="8"/>
  <c r="CH243" i="8"/>
  <c r="CI243" i="8"/>
  <c r="BZ244" i="8"/>
  <c r="CA244" i="8"/>
  <c r="CB244" i="8"/>
  <c r="CC244" i="8"/>
  <c r="CD244" i="8"/>
  <c r="CE244" i="8"/>
  <c r="CF244" i="8"/>
  <c r="CG244" i="8"/>
  <c r="CH244" i="8"/>
  <c r="CI244" i="8"/>
  <c r="BZ245" i="8"/>
  <c r="CA245" i="8"/>
  <c r="CB245" i="8"/>
  <c r="CC245" i="8"/>
  <c r="CD245" i="8"/>
  <c r="CE245" i="8"/>
  <c r="CF245" i="8"/>
  <c r="CG245" i="8"/>
  <c r="CH245" i="8"/>
  <c r="CI245" i="8"/>
  <c r="BZ246" i="8"/>
  <c r="CA246" i="8"/>
  <c r="CB246" i="8"/>
  <c r="CC246" i="8"/>
  <c r="CD246" i="8"/>
  <c r="CE246" i="8"/>
  <c r="CF246" i="8"/>
  <c r="CG246" i="8"/>
  <c r="CH246" i="8"/>
  <c r="CI246" i="8"/>
  <c r="BZ247" i="8"/>
  <c r="CA247" i="8"/>
  <c r="CB247" i="8"/>
  <c r="CC247" i="8"/>
  <c r="CD247" i="8"/>
  <c r="CE247" i="8"/>
  <c r="CF247" i="8"/>
  <c r="CG247" i="8"/>
  <c r="CH247" i="8"/>
  <c r="CI247" i="8"/>
  <c r="BZ249" i="8"/>
  <c r="CA249" i="8"/>
  <c r="CB249" i="8"/>
  <c r="CC249" i="8"/>
  <c r="CD249" i="8"/>
  <c r="CE249" i="8"/>
  <c r="CF249" i="8"/>
  <c r="CG249" i="8"/>
  <c r="CH249" i="8"/>
  <c r="CI249" i="8"/>
  <c r="BZ250" i="8"/>
  <c r="CA250" i="8"/>
  <c r="CB250" i="8"/>
  <c r="CC250" i="8"/>
  <c r="CD250" i="8"/>
  <c r="CE250" i="8"/>
  <c r="CF250" i="8"/>
  <c r="CG250" i="8"/>
  <c r="CH250" i="8"/>
  <c r="CI250" i="8"/>
  <c r="BZ251" i="8"/>
  <c r="CA251" i="8"/>
  <c r="CB251" i="8"/>
  <c r="CC251" i="8"/>
  <c r="CD251" i="8"/>
  <c r="CE251" i="8"/>
  <c r="CF251" i="8"/>
  <c r="CG251" i="8"/>
  <c r="CH251" i="8"/>
  <c r="CI251" i="8"/>
  <c r="BZ252" i="8"/>
  <c r="CA252" i="8"/>
  <c r="CB252" i="8"/>
  <c r="CC252" i="8"/>
  <c r="CD252" i="8"/>
  <c r="CE252" i="8"/>
  <c r="CF252" i="8"/>
  <c r="CG252" i="8"/>
  <c r="CH252" i="8"/>
  <c r="CI252" i="8"/>
  <c r="BZ253" i="8"/>
  <c r="CA253" i="8"/>
  <c r="CB253" i="8"/>
  <c r="CC253" i="8"/>
  <c r="CD253" i="8"/>
  <c r="CE253" i="8"/>
  <c r="CF253" i="8"/>
  <c r="CG253" i="8"/>
  <c r="CH253" i="8"/>
  <c r="CI253" i="8"/>
  <c r="BZ254" i="8"/>
  <c r="CA254" i="8"/>
  <c r="CB254" i="8"/>
  <c r="CC254" i="8"/>
  <c r="CD254" i="8"/>
  <c r="CE254" i="8"/>
  <c r="CF254" i="8"/>
  <c r="CG254" i="8"/>
  <c r="CH254" i="8"/>
  <c r="CI254" i="8"/>
  <c r="BZ255" i="8"/>
  <c r="CA255" i="8"/>
  <c r="CB255" i="8"/>
  <c r="CC255" i="8"/>
  <c r="CD255" i="8"/>
  <c r="CE255" i="8"/>
  <c r="CF255" i="8"/>
  <c r="CG255" i="8"/>
  <c r="CH255" i="8"/>
  <c r="CI255" i="8"/>
  <c r="BZ256" i="8"/>
  <c r="CA256" i="8"/>
  <c r="CB256" i="8"/>
  <c r="CC256" i="8"/>
  <c r="CD256" i="8"/>
  <c r="CE256" i="8"/>
  <c r="CF256" i="8"/>
  <c r="CG256" i="8"/>
  <c r="CH256" i="8"/>
  <c r="CI256" i="8"/>
  <c r="BZ257" i="8"/>
  <c r="CA257" i="8"/>
  <c r="CB257" i="8"/>
  <c r="CC257" i="8"/>
  <c r="CD257" i="8"/>
  <c r="CE257" i="8"/>
  <c r="CF257" i="8"/>
  <c r="CG257" i="8"/>
  <c r="CH257" i="8"/>
  <c r="CI257" i="8"/>
  <c r="BZ258" i="8"/>
  <c r="CA258" i="8"/>
  <c r="CB258" i="8"/>
  <c r="CC258" i="8"/>
  <c r="CD258" i="8"/>
  <c r="CE258" i="8"/>
  <c r="CF258" i="8"/>
  <c r="CG258" i="8"/>
  <c r="CH258" i="8"/>
  <c r="CI258" i="8"/>
  <c r="BZ260" i="8"/>
  <c r="CA260" i="8"/>
  <c r="CB260" i="8"/>
  <c r="CC260" i="8"/>
  <c r="CD260" i="8"/>
  <c r="CE260" i="8"/>
  <c r="CF260" i="8"/>
  <c r="CG260" i="8"/>
  <c r="CH260" i="8"/>
  <c r="CI260" i="8"/>
  <c r="BZ261" i="8"/>
  <c r="CA261" i="8"/>
  <c r="CB261" i="8"/>
  <c r="CC261" i="8"/>
  <c r="CD261" i="8"/>
  <c r="CE261" i="8"/>
  <c r="CF261" i="8"/>
  <c r="CG261" i="8"/>
  <c r="CH261" i="8"/>
  <c r="CI261" i="8"/>
  <c r="BZ262" i="8"/>
  <c r="CA262" i="8"/>
  <c r="CB262" i="8"/>
  <c r="CC262" i="8"/>
  <c r="CD262" i="8"/>
  <c r="CE262" i="8"/>
  <c r="CF262" i="8"/>
  <c r="CG262" i="8"/>
  <c r="CH262" i="8"/>
  <c r="CI262" i="8"/>
  <c r="BZ263" i="8"/>
  <c r="CA263" i="8"/>
  <c r="CB263" i="8"/>
  <c r="CC263" i="8"/>
  <c r="CD263" i="8"/>
  <c r="CF263" i="8"/>
  <c r="CG263" i="8"/>
  <c r="CH263" i="8"/>
  <c r="CI263" i="8"/>
  <c r="BZ264" i="8"/>
  <c r="CA264" i="8"/>
  <c r="CB264" i="8"/>
  <c r="CC264" i="8"/>
  <c r="CD264" i="8"/>
  <c r="CE264" i="8"/>
  <c r="CF264" i="8"/>
  <c r="CG264" i="8"/>
  <c r="CH264" i="8"/>
  <c r="CI264" i="8"/>
  <c r="BZ265" i="8"/>
  <c r="CA265" i="8"/>
  <c r="CB265" i="8"/>
  <c r="CC265" i="8"/>
  <c r="CD265" i="8"/>
  <c r="CE265" i="8"/>
  <c r="CF265" i="8"/>
  <c r="CG265" i="8"/>
  <c r="CH265" i="8"/>
  <c r="CI265" i="8"/>
  <c r="BZ266" i="8"/>
  <c r="CA266" i="8"/>
  <c r="CB266" i="8"/>
  <c r="CC266" i="8"/>
  <c r="CD266" i="8"/>
  <c r="CE266" i="8"/>
  <c r="CF266" i="8"/>
  <c r="CG266" i="8"/>
  <c r="CH266" i="8"/>
  <c r="CI266" i="8"/>
  <c r="BZ267" i="8"/>
  <c r="CA267" i="8"/>
  <c r="CB267" i="8"/>
  <c r="CC267" i="8"/>
  <c r="CD267" i="8"/>
  <c r="CE267" i="8"/>
  <c r="CF267" i="8"/>
  <c r="CG267" i="8"/>
  <c r="CH267" i="8"/>
  <c r="CI267" i="8"/>
  <c r="BZ268" i="8"/>
  <c r="CA268" i="8"/>
  <c r="CB268" i="8"/>
  <c r="CC268" i="8"/>
  <c r="CD268" i="8"/>
  <c r="CE268" i="8"/>
  <c r="CF268" i="8"/>
  <c r="CG268" i="8"/>
  <c r="CH268" i="8"/>
  <c r="CI268" i="8"/>
  <c r="BZ269" i="8"/>
  <c r="CA269" i="8"/>
  <c r="CB269" i="8"/>
  <c r="CC269" i="8"/>
  <c r="CD269" i="8"/>
  <c r="CE269" i="8"/>
  <c r="CF269" i="8"/>
  <c r="CG269" i="8"/>
  <c r="CH269" i="8"/>
  <c r="CI269" i="8"/>
  <c r="AB5" i="9" l="1"/>
  <c r="AC5" i="9"/>
  <c r="AD5" i="9"/>
  <c r="AE5" i="9"/>
  <c r="AF5" i="9"/>
  <c r="AG5" i="9"/>
  <c r="AH5" i="9"/>
  <c r="AI5" i="9"/>
  <c r="AJ5" i="9"/>
  <c r="AK5" i="9"/>
  <c r="AB6" i="9"/>
  <c r="AC6" i="9"/>
  <c r="AD6" i="9"/>
  <c r="AE6" i="9"/>
  <c r="AF6" i="9"/>
  <c r="AG6" i="9"/>
  <c r="AH6" i="9"/>
  <c r="AI6" i="9"/>
  <c r="AJ6" i="9"/>
  <c r="AK6" i="9"/>
  <c r="AB7" i="9"/>
  <c r="AC7" i="9"/>
  <c r="AD7" i="9"/>
  <c r="AE7" i="9"/>
  <c r="AF7" i="9"/>
  <c r="AG7" i="9"/>
  <c r="AH7" i="9"/>
  <c r="AI7" i="9"/>
  <c r="AJ7" i="9"/>
  <c r="AK7" i="9"/>
  <c r="AB8" i="9"/>
  <c r="AC8" i="9"/>
  <c r="AD8" i="9"/>
  <c r="AE8" i="9"/>
  <c r="AF8" i="9"/>
  <c r="AG8" i="9"/>
  <c r="AH8" i="9"/>
  <c r="AI8" i="9"/>
  <c r="AJ8" i="9"/>
  <c r="AK8" i="9"/>
  <c r="AB9" i="9"/>
  <c r="AC9" i="9"/>
  <c r="AD9" i="9"/>
  <c r="AE9" i="9"/>
  <c r="AF9" i="9"/>
  <c r="AG9" i="9"/>
  <c r="AH9" i="9"/>
  <c r="AI9" i="9"/>
  <c r="AJ9" i="9"/>
  <c r="AK9" i="9"/>
  <c r="AB10" i="9"/>
  <c r="AC10" i="9"/>
  <c r="AD10" i="9"/>
  <c r="AE10" i="9"/>
  <c r="AF10" i="9"/>
  <c r="AG10" i="9"/>
  <c r="AH10" i="9"/>
  <c r="AI10" i="9"/>
  <c r="AJ10" i="9"/>
  <c r="AK10" i="9"/>
  <c r="AB11" i="9"/>
  <c r="AC11" i="9"/>
  <c r="AD11" i="9"/>
  <c r="AE11" i="9"/>
  <c r="AF11" i="9"/>
  <c r="AG11" i="9"/>
  <c r="AH11" i="9"/>
  <c r="AI11" i="9"/>
  <c r="AJ11" i="9"/>
  <c r="AK11" i="9"/>
  <c r="AB12" i="9"/>
  <c r="AC12" i="9"/>
  <c r="AD12" i="9"/>
  <c r="AE12" i="9"/>
  <c r="AF12" i="9"/>
  <c r="AG12" i="9"/>
  <c r="AH12" i="9"/>
  <c r="AI12" i="9"/>
  <c r="AJ12" i="9"/>
  <c r="AK12" i="9"/>
  <c r="AB13" i="9"/>
  <c r="AC13" i="9"/>
  <c r="AD13" i="9"/>
  <c r="AE13" i="9"/>
  <c r="AF13" i="9"/>
  <c r="AG13" i="9"/>
  <c r="AH13" i="9"/>
  <c r="AI13" i="9"/>
  <c r="AJ13" i="9"/>
  <c r="AK13" i="9"/>
  <c r="AB14" i="9"/>
  <c r="AC14" i="9"/>
  <c r="AD14" i="9"/>
  <c r="AE14" i="9"/>
  <c r="AF14" i="9"/>
  <c r="AG14" i="9"/>
  <c r="AH14" i="9"/>
  <c r="AI14" i="9"/>
  <c r="AJ14" i="9"/>
  <c r="AK14" i="9"/>
  <c r="AB15" i="9"/>
  <c r="AC15" i="9"/>
  <c r="AD15" i="9"/>
  <c r="AE15" i="9"/>
  <c r="AF15" i="9"/>
  <c r="AG15" i="9"/>
  <c r="AH15" i="9"/>
  <c r="AI15" i="9"/>
  <c r="AJ15" i="9"/>
  <c r="AK15" i="9"/>
  <c r="AB16" i="9"/>
  <c r="AC16" i="9"/>
  <c r="AD16" i="9"/>
  <c r="AE16" i="9"/>
  <c r="AF16" i="9"/>
  <c r="AG16" i="9"/>
  <c r="AH16" i="9"/>
  <c r="AI16" i="9"/>
  <c r="AJ16" i="9"/>
  <c r="AK16" i="9"/>
  <c r="AB17" i="9"/>
  <c r="AC17" i="9"/>
  <c r="AD17" i="9"/>
  <c r="AE17" i="9"/>
  <c r="AF17" i="9"/>
  <c r="AG17" i="9"/>
  <c r="AH17" i="9"/>
  <c r="AI17" i="9"/>
  <c r="AJ17" i="9"/>
  <c r="AK17" i="9"/>
  <c r="AB18" i="9"/>
  <c r="AC18" i="9"/>
  <c r="AD18" i="9"/>
  <c r="AE18" i="9"/>
  <c r="AF18" i="9"/>
  <c r="AG18" i="9"/>
  <c r="AH18" i="9"/>
  <c r="AI18" i="9"/>
  <c r="AJ18" i="9"/>
  <c r="AK18" i="9"/>
  <c r="AB19" i="9"/>
  <c r="AC19" i="9"/>
  <c r="AD19" i="9"/>
  <c r="AE19" i="9"/>
  <c r="AF19" i="9"/>
  <c r="AG19" i="9"/>
  <c r="AH19" i="9"/>
  <c r="AI19" i="9"/>
  <c r="AJ19" i="9"/>
  <c r="AK19" i="9"/>
  <c r="AB20" i="9"/>
  <c r="AC20" i="9"/>
  <c r="AD20" i="9"/>
  <c r="AE20" i="9"/>
  <c r="AF20" i="9"/>
  <c r="AG20" i="9"/>
  <c r="AH20" i="9"/>
  <c r="AI20" i="9"/>
  <c r="AJ20" i="9"/>
  <c r="AK20" i="9"/>
  <c r="AB21" i="9"/>
  <c r="AC21" i="9"/>
  <c r="AD21" i="9"/>
  <c r="AE21" i="9"/>
  <c r="AF21" i="9"/>
  <c r="AG21" i="9"/>
  <c r="AH21" i="9"/>
  <c r="AI21" i="9"/>
  <c r="AJ21" i="9"/>
  <c r="AK21" i="9"/>
  <c r="AB22" i="9"/>
  <c r="AC22" i="9"/>
  <c r="AD22" i="9"/>
  <c r="AE22" i="9"/>
  <c r="AF22" i="9"/>
  <c r="AG22" i="9"/>
  <c r="AH22" i="9"/>
  <c r="AI22" i="9"/>
  <c r="AJ22" i="9"/>
  <c r="AK22" i="9"/>
  <c r="AB23" i="9"/>
  <c r="AC23" i="9"/>
  <c r="AD23" i="9"/>
  <c r="AE23" i="9"/>
  <c r="AF23" i="9"/>
  <c r="AG23" i="9"/>
  <c r="AH23" i="9"/>
  <c r="AI23" i="9"/>
  <c r="AJ23" i="9"/>
  <c r="AK23" i="9"/>
  <c r="AB24" i="9"/>
  <c r="AC24" i="9"/>
  <c r="AD24" i="9"/>
  <c r="AE24" i="9"/>
  <c r="AF24" i="9"/>
  <c r="AG24" i="9"/>
  <c r="AH24" i="9"/>
  <c r="AI24" i="9"/>
  <c r="AJ24" i="9"/>
  <c r="AK24" i="9"/>
  <c r="AB25" i="9"/>
  <c r="AC25" i="9"/>
  <c r="AD25" i="9"/>
  <c r="AE25" i="9"/>
  <c r="AF25" i="9"/>
  <c r="AG25" i="9"/>
  <c r="AH25" i="9"/>
  <c r="AI25" i="9"/>
  <c r="AJ25" i="9"/>
  <c r="AK25" i="9"/>
  <c r="AB26" i="9"/>
  <c r="AC26" i="9"/>
  <c r="AD26" i="9"/>
  <c r="AE26" i="9"/>
  <c r="AF26" i="9"/>
  <c r="AG26" i="9"/>
  <c r="AH26" i="9"/>
  <c r="AI26" i="9"/>
  <c r="AJ26" i="9"/>
  <c r="AK26" i="9"/>
  <c r="AB27" i="9"/>
  <c r="AC27" i="9"/>
  <c r="AD27" i="9"/>
  <c r="AE27" i="9"/>
  <c r="AF27" i="9"/>
  <c r="AG27" i="9"/>
  <c r="AH27" i="9"/>
  <c r="AI27" i="9"/>
  <c r="AJ27" i="9"/>
  <c r="AK27" i="9"/>
  <c r="AB28" i="9"/>
  <c r="AC28" i="9"/>
  <c r="AD28" i="9"/>
  <c r="AE28" i="9"/>
  <c r="AF28" i="9"/>
  <c r="AG28" i="9"/>
  <c r="AH28" i="9"/>
  <c r="AI28" i="9"/>
  <c r="AJ28" i="9"/>
  <c r="AK28" i="9"/>
  <c r="AB29" i="9"/>
  <c r="AC29" i="9"/>
  <c r="AD29" i="9"/>
  <c r="AE29" i="9"/>
  <c r="AF29" i="9"/>
  <c r="AG29" i="9"/>
  <c r="AH29" i="9"/>
  <c r="AI29" i="9"/>
  <c r="AJ29" i="9"/>
  <c r="AK29" i="9"/>
  <c r="AB30" i="9"/>
  <c r="AC30" i="9"/>
  <c r="AD30" i="9"/>
  <c r="AE30" i="9"/>
  <c r="AF30" i="9"/>
  <c r="AG30" i="9"/>
  <c r="AH30" i="9"/>
  <c r="AI30" i="9"/>
  <c r="AJ30" i="9"/>
  <c r="AK30" i="9"/>
  <c r="AB31" i="9"/>
  <c r="AC31" i="9"/>
  <c r="AD31" i="9"/>
  <c r="AE31" i="9"/>
  <c r="AF31" i="9"/>
  <c r="AG31" i="9"/>
  <c r="AH31" i="9"/>
  <c r="AI31" i="9"/>
  <c r="AJ31" i="9"/>
  <c r="AK31" i="9"/>
  <c r="AB32" i="9"/>
  <c r="AC32" i="9"/>
  <c r="AD32" i="9"/>
  <c r="AE32" i="9"/>
  <c r="AF32" i="9"/>
  <c r="AG32" i="9"/>
  <c r="AH32" i="9"/>
  <c r="AI32" i="9"/>
  <c r="AJ32" i="9"/>
  <c r="AK32" i="9"/>
  <c r="AB33" i="9"/>
  <c r="AC33" i="9"/>
  <c r="AD33" i="9"/>
  <c r="AE33" i="9"/>
  <c r="AF33" i="9"/>
  <c r="AG33" i="9"/>
  <c r="AH33" i="9"/>
  <c r="AI33" i="9"/>
  <c r="AJ33" i="9"/>
  <c r="AK33" i="9"/>
  <c r="AB34" i="9"/>
  <c r="AC34" i="9"/>
  <c r="AD34" i="9"/>
  <c r="AE34" i="9"/>
  <c r="AF34" i="9"/>
  <c r="AG34" i="9"/>
  <c r="AH34" i="9"/>
  <c r="AI34" i="9"/>
  <c r="AJ34" i="9"/>
  <c r="AK34" i="9"/>
  <c r="AB35" i="9"/>
  <c r="AC35" i="9"/>
  <c r="AD35" i="9"/>
  <c r="AE35" i="9"/>
  <c r="AF35" i="9"/>
  <c r="AG35" i="9"/>
  <c r="AH35" i="9"/>
  <c r="AI35" i="9"/>
  <c r="AJ35" i="9"/>
  <c r="AK35" i="9"/>
  <c r="AB36" i="9"/>
  <c r="AC36" i="9"/>
  <c r="AD36" i="9"/>
  <c r="AE36" i="9"/>
  <c r="AF36" i="9"/>
  <c r="AG36" i="9"/>
  <c r="AH36" i="9"/>
  <c r="AI36" i="9"/>
  <c r="AJ36" i="9"/>
  <c r="AK36" i="9"/>
  <c r="AB37" i="9"/>
  <c r="AC37" i="9"/>
  <c r="AD37" i="9"/>
  <c r="AE37" i="9"/>
  <c r="AF37" i="9"/>
  <c r="AG37" i="9"/>
  <c r="AH37" i="9"/>
  <c r="AI37" i="9"/>
  <c r="AJ37" i="9"/>
  <c r="AK37" i="9"/>
  <c r="AB38" i="9"/>
  <c r="AC38" i="9"/>
  <c r="AD38" i="9"/>
  <c r="AE38" i="9"/>
  <c r="AF38" i="9"/>
  <c r="AG38" i="9"/>
  <c r="AH38" i="9"/>
  <c r="AI38" i="9"/>
  <c r="AJ38" i="9"/>
  <c r="AK38" i="9"/>
  <c r="AB39" i="9"/>
  <c r="AC39" i="9"/>
  <c r="AD39" i="9"/>
  <c r="AE39" i="9"/>
  <c r="AF39" i="9"/>
  <c r="AG39" i="9"/>
  <c r="AH39" i="9"/>
  <c r="AI39" i="9"/>
  <c r="AJ39" i="9"/>
  <c r="AK39" i="9"/>
  <c r="AB40" i="9"/>
  <c r="AC40" i="9"/>
  <c r="AD40" i="9"/>
  <c r="AE40" i="9"/>
  <c r="AF40" i="9"/>
  <c r="AG40" i="9"/>
  <c r="AH40" i="9"/>
  <c r="AI40" i="9"/>
  <c r="AJ40" i="9"/>
  <c r="AK40" i="9"/>
  <c r="AB41" i="9"/>
  <c r="AC41" i="9"/>
  <c r="AD41" i="9"/>
  <c r="AE41" i="9"/>
  <c r="AF41" i="9"/>
  <c r="AG41" i="9"/>
  <c r="AH41" i="9"/>
  <c r="AI41" i="9"/>
  <c r="AJ41" i="9"/>
  <c r="AK41" i="9"/>
  <c r="AB42" i="9"/>
  <c r="AC42" i="9"/>
  <c r="AD42" i="9"/>
  <c r="AE42" i="9"/>
  <c r="AF42" i="9"/>
  <c r="AG42" i="9"/>
  <c r="AH42" i="9"/>
  <c r="AI42" i="9"/>
  <c r="AJ42" i="9"/>
  <c r="AK42" i="9"/>
  <c r="AB43" i="9"/>
  <c r="AC43" i="9"/>
  <c r="AD43" i="9"/>
  <c r="AE43" i="9"/>
  <c r="AF43" i="9"/>
  <c r="AG43" i="9"/>
  <c r="AH43" i="9"/>
  <c r="AI43" i="9"/>
  <c r="AJ43" i="9"/>
  <c r="AK43" i="9"/>
  <c r="AB44" i="9"/>
  <c r="AC44" i="9"/>
  <c r="AD44" i="9"/>
  <c r="AE44" i="9"/>
  <c r="AF44" i="9"/>
  <c r="AG44" i="9"/>
  <c r="AH44" i="9"/>
  <c r="AI44" i="9"/>
  <c r="AJ44" i="9"/>
  <c r="AK44" i="9"/>
  <c r="AB45" i="9"/>
  <c r="AC45" i="9"/>
  <c r="AD45" i="9"/>
  <c r="AE45" i="9"/>
  <c r="AF45" i="9"/>
  <c r="AG45" i="9"/>
  <c r="AH45" i="9"/>
  <c r="AI45" i="9"/>
  <c r="AJ45" i="9"/>
  <c r="AK45" i="9"/>
  <c r="AB46" i="9"/>
  <c r="AC46" i="9"/>
  <c r="AD46" i="9"/>
  <c r="AE46" i="9"/>
  <c r="AF46" i="9"/>
  <c r="AG46" i="9"/>
  <c r="AH46" i="9"/>
  <c r="AI46" i="9"/>
  <c r="AJ46" i="9"/>
  <c r="AK46" i="9"/>
  <c r="AB47" i="9"/>
  <c r="AC47" i="9"/>
  <c r="AD47" i="9"/>
  <c r="AE47" i="9"/>
  <c r="AF47" i="9"/>
  <c r="AG47" i="9"/>
  <c r="AH47" i="9"/>
  <c r="AI47" i="9"/>
  <c r="AJ47" i="9"/>
  <c r="AK47" i="9"/>
  <c r="AB48" i="9"/>
  <c r="AC48" i="9"/>
  <c r="AD48" i="9"/>
  <c r="AE48" i="9"/>
  <c r="AF48" i="9"/>
  <c r="AG48" i="9"/>
  <c r="AH48" i="9"/>
  <c r="AI48" i="9"/>
  <c r="AJ48" i="9"/>
  <c r="AK48" i="9"/>
  <c r="AB49" i="9"/>
  <c r="AC49" i="9"/>
  <c r="AD49" i="9"/>
  <c r="AE49" i="9"/>
  <c r="AF49" i="9"/>
  <c r="AG49" i="9"/>
  <c r="AH49" i="9"/>
  <c r="AI49" i="9"/>
  <c r="AJ49" i="9"/>
  <c r="AK49" i="9"/>
  <c r="AB50" i="9"/>
  <c r="AC50" i="9"/>
  <c r="AD50" i="9"/>
  <c r="AE50" i="9"/>
  <c r="AF50" i="9"/>
  <c r="AG50" i="9"/>
  <c r="AH50" i="9"/>
  <c r="AI50" i="9"/>
  <c r="AJ50" i="9"/>
  <c r="AK50" i="9"/>
  <c r="AB51" i="9"/>
  <c r="AC51" i="9"/>
  <c r="AD51" i="9"/>
  <c r="AE51" i="9"/>
  <c r="AF51" i="9"/>
  <c r="AG51" i="9"/>
  <c r="AH51" i="9"/>
  <c r="AI51" i="9"/>
  <c r="AJ51" i="9"/>
  <c r="AK51" i="9"/>
  <c r="AB52" i="9"/>
  <c r="AC52" i="9"/>
  <c r="AD52" i="9"/>
  <c r="AE52" i="9"/>
  <c r="AF52" i="9"/>
  <c r="AG52" i="9"/>
  <c r="AH52" i="9"/>
  <c r="AI52" i="9"/>
  <c r="AJ52" i="9"/>
  <c r="AK52" i="9"/>
  <c r="AB53" i="9"/>
  <c r="AC53" i="9"/>
  <c r="AD53" i="9"/>
  <c r="AE53" i="9"/>
  <c r="AF53" i="9"/>
  <c r="AG53" i="9"/>
  <c r="AH53" i="9"/>
  <c r="AI53" i="9"/>
  <c r="AJ53" i="9"/>
  <c r="AK53" i="9"/>
  <c r="AB54" i="9"/>
  <c r="AC54" i="9"/>
  <c r="AD54" i="9"/>
  <c r="AE54" i="9"/>
  <c r="AF54" i="9"/>
  <c r="AG54" i="9"/>
  <c r="AH54" i="9"/>
  <c r="AI54" i="9"/>
  <c r="AJ54" i="9"/>
  <c r="AK54" i="9"/>
  <c r="AB55" i="9"/>
  <c r="AC55" i="9"/>
  <c r="AD55" i="9"/>
  <c r="AE55" i="9"/>
  <c r="AF55" i="9"/>
  <c r="AG55" i="9"/>
  <c r="AH55" i="9"/>
  <c r="AI55" i="9"/>
  <c r="AJ55" i="9"/>
  <c r="AK55" i="9"/>
  <c r="AB56" i="9"/>
  <c r="AC56" i="9"/>
  <c r="AD56" i="9"/>
  <c r="AE56" i="9"/>
  <c r="AF56" i="9"/>
  <c r="AG56" i="9"/>
  <c r="AH56" i="9"/>
  <c r="AI56" i="9"/>
  <c r="AJ56" i="9"/>
  <c r="AK56" i="9"/>
  <c r="AB57" i="9"/>
  <c r="AC57" i="9"/>
  <c r="AD57" i="9"/>
  <c r="AE57" i="9"/>
  <c r="AF57" i="9"/>
  <c r="AG57" i="9"/>
  <c r="AH57" i="9"/>
  <c r="AI57" i="9"/>
  <c r="AJ57" i="9"/>
  <c r="AK57" i="9"/>
  <c r="AB58" i="9"/>
  <c r="AC58" i="9"/>
  <c r="AD58" i="9"/>
  <c r="AE58" i="9"/>
  <c r="AF58" i="9"/>
  <c r="AG58" i="9"/>
  <c r="AH58" i="9"/>
  <c r="AI58" i="9"/>
  <c r="AJ58" i="9"/>
  <c r="AK58" i="9"/>
  <c r="AB59" i="9"/>
  <c r="AC59" i="9"/>
  <c r="AD59" i="9"/>
  <c r="AE59" i="9"/>
  <c r="AF59" i="9"/>
  <c r="AG59" i="9"/>
  <c r="AH59" i="9"/>
  <c r="AI59" i="9"/>
  <c r="AJ59" i="9"/>
  <c r="AK59" i="9"/>
  <c r="AB60" i="9"/>
  <c r="AC60" i="9"/>
  <c r="AD60" i="9"/>
  <c r="AE60" i="9"/>
  <c r="AF60" i="9"/>
  <c r="AG60" i="9"/>
  <c r="AH60" i="9"/>
  <c r="AI60" i="9"/>
  <c r="AJ60" i="9"/>
  <c r="AK60" i="9"/>
  <c r="AB61" i="9"/>
  <c r="AC61" i="9"/>
  <c r="AD61" i="9"/>
  <c r="AE61" i="9"/>
  <c r="AF61" i="9"/>
  <c r="AG61" i="9"/>
  <c r="AH61" i="9"/>
  <c r="AI61" i="9"/>
  <c r="AJ61" i="9"/>
  <c r="AK61" i="9"/>
  <c r="AB62" i="9"/>
  <c r="AC62" i="9"/>
  <c r="AD62" i="9"/>
  <c r="AE62" i="9"/>
  <c r="AF62" i="9"/>
  <c r="AG62" i="9"/>
  <c r="AH62" i="9"/>
  <c r="AI62" i="9"/>
  <c r="AJ62" i="9"/>
  <c r="AK62" i="9"/>
  <c r="AB63" i="9"/>
  <c r="AC63" i="9"/>
  <c r="AD63" i="9"/>
  <c r="AE63" i="9"/>
  <c r="AF63" i="9"/>
  <c r="AG63" i="9"/>
  <c r="AH63" i="9"/>
  <c r="AI63" i="9"/>
  <c r="AJ63" i="9"/>
  <c r="AK63" i="9"/>
  <c r="AB64" i="9"/>
  <c r="AC64" i="9"/>
  <c r="AD64" i="9"/>
  <c r="AE64" i="9"/>
  <c r="AF64" i="9"/>
  <c r="AG64" i="9"/>
  <c r="AH64" i="9"/>
  <c r="AI64" i="9"/>
  <c r="AJ64" i="9"/>
  <c r="AK64" i="9"/>
  <c r="AB65" i="9"/>
  <c r="AC65" i="9"/>
  <c r="AD65" i="9"/>
  <c r="AE65" i="9"/>
  <c r="AF65" i="9"/>
  <c r="AG65" i="9"/>
  <c r="AH65" i="9"/>
  <c r="AI65" i="9"/>
  <c r="AJ65" i="9"/>
  <c r="AK65" i="9"/>
  <c r="AB66" i="9"/>
  <c r="AC66" i="9"/>
  <c r="AD66" i="9"/>
  <c r="AE66" i="9"/>
  <c r="AF66" i="9"/>
  <c r="AG66" i="9"/>
  <c r="AH66" i="9"/>
  <c r="AI66" i="9"/>
  <c r="AJ66" i="9"/>
  <c r="AK66" i="9"/>
  <c r="AB67" i="9"/>
  <c r="AC67" i="9"/>
  <c r="AD67" i="9"/>
  <c r="AE67" i="9"/>
  <c r="AF67" i="9"/>
  <c r="AG67" i="9"/>
  <c r="AH67" i="9"/>
  <c r="AI67" i="9"/>
  <c r="AJ67" i="9"/>
  <c r="AK67" i="9"/>
  <c r="AB68" i="9"/>
  <c r="AC68" i="9"/>
  <c r="AD68" i="9"/>
  <c r="AE68" i="9"/>
  <c r="AF68" i="9"/>
  <c r="AG68" i="9"/>
  <c r="AH68" i="9"/>
  <c r="AI68" i="9"/>
  <c r="AJ68" i="9"/>
  <c r="AK68" i="9"/>
  <c r="AB69" i="9"/>
  <c r="AC69" i="9"/>
  <c r="AD69" i="9"/>
  <c r="AE69" i="9"/>
  <c r="AF69" i="9"/>
  <c r="AG69" i="9"/>
  <c r="AH69" i="9"/>
  <c r="AI69" i="9"/>
  <c r="AJ69" i="9"/>
  <c r="AK69" i="9"/>
  <c r="AB70" i="9"/>
  <c r="AC70" i="9"/>
  <c r="AD70" i="9"/>
  <c r="AE70" i="9"/>
  <c r="AF70" i="9"/>
  <c r="AG70" i="9"/>
  <c r="AH70" i="9"/>
  <c r="AI70" i="9"/>
  <c r="AJ70" i="9"/>
  <c r="AK70" i="9"/>
  <c r="AB71" i="9"/>
  <c r="AC71" i="9"/>
  <c r="AD71" i="9"/>
  <c r="AE71" i="9"/>
  <c r="AF71" i="9"/>
  <c r="AG71" i="9"/>
  <c r="AH71" i="9"/>
  <c r="AI71" i="9"/>
  <c r="AJ71" i="9"/>
  <c r="AK71" i="9"/>
  <c r="AB72" i="9"/>
  <c r="AC72" i="9"/>
  <c r="AD72" i="9"/>
  <c r="AE72" i="9"/>
  <c r="AF72" i="9"/>
  <c r="AG72" i="9"/>
  <c r="AH72" i="9"/>
  <c r="AI72" i="9"/>
  <c r="AJ72" i="9"/>
  <c r="AK72" i="9"/>
  <c r="AB73" i="9"/>
  <c r="AC73" i="9"/>
  <c r="AD73" i="9"/>
  <c r="AE73" i="9"/>
  <c r="AF73" i="9"/>
  <c r="AG73" i="9"/>
  <c r="AH73" i="9"/>
  <c r="AI73" i="9"/>
  <c r="AJ73" i="9"/>
  <c r="AK73" i="9"/>
  <c r="AB74" i="9"/>
  <c r="AC74" i="9"/>
  <c r="AD74" i="9"/>
  <c r="AE74" i="9"/>
  <c r="AF74" i="9"/>
  <c r="AG74" i="9"/>
  <c r="AH74" i="9"/>
  <c r="AI74" i="9"/>
  <c r="AJ74" i="9"/>
  <c r="AK74" i="9"/>
  <c r="AB75" i="9"/>
  <c r="AC75" i="9"/>
  <c r="AD75" i="9"/>
  <c r="AE75" i="9"/>
  <c r="AF75" i="9"/>
  <c r="AG75" i="9"/>
  <c r="AH75" i="9"/>
  <c r="AI75" i="9"/>
  <c r="AJ75" i="9"/>
  <c r="AK75" i="9"/>
  <c r="AB76" i="9"/>
  <c r="AC76" i="9"/>
  <c r="AD76" i="9"/>
  <c r="AE76" i="9"/>
  <c r="AF76" i="9"/>
  <c r="AG76" i="9"/>
  <c r="AH76" i="9"/>
  <c r="AI76" i="9"/>
  <c r="AJ76" i="9"/>
  <c r="AK76" i="9"/>
  <c r="AB77" i="9"/>
  <c r="AC77" i="9"/>
  <c r="AD77" i="9"/>
  <c r="AE77" i="9"/>
  <c r="AF77" i="9"/>
  <c r="AG77" i="9"/>
  <c r="AH77" i="9"/>
  <c r="AI77" i="9"/>
  <c r="AJ77" i="9"/>
  <c r="AK77" i="9"/>
  <c r="AB78" i="9"/>
  <c r="AC78" i="9"/>
  <c r="AD78" i="9"/>
  <c r="AE78" i="9"/>
  <c r="AF78" i="9"/>
  <c r="AG78" i="9"/>
  <c r="AH78" i="9"/>
  <c r="AI78" i="9"/>
  <c r="AJ78" i="9"/>
  <c r="AK78" i="9"/>
  <c r="AB79" i="9"/>
  <c r="AC79" i="9"/>
  <c r="AD79" i="9"/>
  <c r="AE79" i="9"/>
  <c r="AF79" i="9"/>
  <c r="AG79" i="9"/>
  <c r="AH79" i="9"/>
  <c r="AI79" i="9"/>
  <c r="AJ79" i="9"/>
  <c r="AK79" i="9"/>
  <c r="AB80" i="9"/>
  <c r="AC80" i="9"/>
  <c r="AD80" i="9"/>
  <c r="AE80" i="9"/>
  <c r="AF80" i="9"/>
  <c r="AG80" i="9"/>
  <c r="AH80" i="9"/>
  <c r="AI80" i="9"/>
  <c r="AJ80" i="9"/>
  <c r="AK80" i="9"/>
  <c r="AB81" i="9"/>
  <c r="AC81" i="9"/>
  <c r="AD81" i="9"/>
  <c r="AE81" i="9"/>
  <c r="AF81" i="9"/>
  <c r="AG81" i="9"/>
  <c r="AH81" i="9"/>
  <c r="AI81" i="9"/>
  <c r="AJ81" i="9"/>
  <c r="AK81" i="9"/>
  <c r="AB82" i="9"/>
  <c r="AC82" i="9"/>
  <c r="AD82" i="9"/>
  <c r="AE82" i="9"/>
  <c r="AF82" i="9"/>
  <c r="AG82" i="9"/>
  <c r="AH82" i="9"/>
  <c r="AI82" i="9"/>
  <c r="AJ82" i="9"/>
  <c r="AK82" i="9"/>
  <c r="AB83" i="9"/>
  <c r="AC83" i="9"/>
  <c r="AD83" i="9"/>
  <c r="AE83" i="9"/>
  <c r="AF83" i="9"/>
  <c r="AG83" i="9"/>
  <c r="AH83" i="9"/>
  <c r="AI83" i="9"/>
  <c r="AJ83" i="9"/>
  <c r="AK83" i="9"/>
  <c r="AB84" i="9"/>
  <c r="AC84" i="9"/>
  <c r="AD84" i="9"/>
  <c r="AE84" i="9"/>
  <c r="AF84" i="9"/>
  <c r="AG84" i="9"/>
  <c r="AH84" i="9"/>
  <c r="AI84" i="9"/>
  <c r="AJ84" i="9"/>
  <c r="AK84" i="9"/>
  <c r="AB85" i="9"/>
  <c r="AC85" i="9"/>
  <c r="AD85" i="9"/>
  <c r="AE85" i="9"/>
  <c r="AF85" i="9"/>
  <c r="AG85" i="9"/>
  <c r="AH85" i="9"/>
  <c r="AI85" i="9"/>
  <c r="AJ85" i="9"/>
  <c r="AK85" i="9"/>
  <c r="AB86" i="9"/>
  <c r="AC86" i="9"/>
  <c r="AD86" i="9"/>
  <c r="AE86" i="9"/>
  <c r="AF86" i="9"/>
  <c r="AG86" i="9"/>
  <c r="AH86" i="9"/>
  <c r="AI86" i="9"/>
  <c r="AJ86" i="9"/>
  <c r="AK86" i="9"/>
  <c r="AB87" i="9"/>
  <c r="AC87" i="9"/>
  <c r="AD87" i="9"/>
  <c r="AE87" i="9"/>
  <c r="AF87" i="9"/>
  <c r="AG87" i="9"/>
  <c r="AH87" i="9"/>
  <c r="AI87" i="9"/>
  <c r="AJ87" i="9"/>
  <c r="AK87" i="9"/>
  <c r="AB88" i="9"/>
  <c r="AC88" i="9"/>
  <c r="AD88" i="9"/>
  <c r="AE88" i="9"/>
  <c r="AF88" i="9"/>
  <c r="AG88" i="9"/>
  <c r="AH88" i="9"/>
  <c r="AI88" i="9"/>
  <c r="AJ88" i="9"/>
  <c r="AK88" i="9"/>
  <c r="AB89" i="9"/>
  <c r="AC89" i="9"/>
  <c r="AD89" i="9"/>
  <c r="AE89" i="9"/>
  <c r="AF89" i="9"/>
  <c r="AG89" i="9"/>
  <c r="AH89" i="9"/>
  <c r="AI89" i="9"/>
  <c r="AJ89" i="9"/>
  <c r="AK89" i="9"/>
  <c r="AB90" i="9"/>
  <c r="AC90" i="9"/>
  <c r="AD90" i="9"/>
  <c r="AE90" i="9"/>
  <c r="AF90" i="9"/>
  <c r="AG90" i="9"/>
  <c r="AH90" i="9"/>
  <c r="AI90" i="9"/>
  <c r="AJ90" i="9"/>
  <c r="AK90" i="9"/>
  <c r="AB91" i="9"/>
  <c r="AC91" i="9"/>
  <c r="AD91" i="9"/>
  <c r="AE91" i="9"/>
  <c r="AF91" i="9"/>
  <c r="AG91" i="9"/>
  <c r="AH91" i="9"/>
  <c r="AI91" i="9"/>
  <c r="AJ91" i="9"/>
  <c r="AK91" i="9"/>
  <c r="AB92" i="9"/>
  <c r="AC92" i="9"/>
  <c r="AD92" i="9"/>
  <c r="AE92" i="9"/>
  <c r="AF92" i="9"/>
  <c r="AG92" i="9"/>
  <c r="AH92" i="9"/>
  <c r="AI92" i="9"/>
  <c r="AJ92" i="9"/>
  <c r="AK92" i="9"/>
  <c r="AB93" i="9"/>
  <c r="AC93" i="9"/>
  <c r="AD93" i="9"/>
  <c r="AE93" i="9"/>
  <c r="AF93" i="9"/>
  <c r="AG93" i="9"/>
  <c r="AH93" i="9"/>
  <c r="AI93" i="9"/>
  <c r="AJ93" i="9"/>
  <c r="AK93" i="9"/>
  <c r="AB94" i="9"/>
  <c r="AC94" i="9"/>
  <c r="AD94" i="9"/>
  <c r="AE94" i="9"/>
  <c r="AF94" i="9"/>
  <c r="AG94" i="9"/>
  <c r="AH94" i="9"/>
  <c r="AI94" i="9"/>
  <c r="AJ94" i="9"/>
  <c r="AK94" i="9"/>
  <c r="AB95" i="9"/>
  <c r="AC95" i="9"/>
  <c r="AD95" i="9"/>
  <c r="AE95" i="9"/>
  <c r="AF95" i="9"/>
  <c r="AG95" i="9"/>
  <c r="AH95" i="9"/>
  <c r="AI95" i="9"/>
  <c r="AJ95" i="9"/>
  <c r="AK95" i="9"/>
  <c r="AB96" i="9"/>
  <c r="AC96" i="9"/>
  <c r="AD96" i="9"/>
  <c r="AE96" i="9"/>
  <c r="AF96" i="9"/>
  <c r="AG96" i="9"/>
  <c r="AH96" i="9"/>
  <c r="AI96" i="9"/>
  <c r="AJ96" i="9"/>
  <c r="AK96" i="9"/>
  <c r="AB97" i="9"/>
  <c r="AC97" i="9"/>
  <c r="AD97" i="9"/>
  <c r="AE97" i="9"/>
  <c r="AF97" i="9"/>
  <c r="AG97" i="9"/>
  <c r="AH97" i="9"/>
  <c r="AI97" i="9"/>
  <c r="AJ97" i="9"/>
  <c r="AK97" i="9"/>
  <c r="AB98" i="9"/>
  <c r="AC98" i="9"/>
  <c r="AD98" i="9"/>
  <c r="AE98" i="9"/>
  <c r="AF98" i="9"/>
  <c r="AG98" i="9"/>
  <c r="AH98" i="9"/>
  <c r="AI98" i="9"/>
  <c r="AJ98" i="9"/>
  <c r="AK98" i="9"/>
  <c r="AB99" i="9"/>
  <c r="AC99" i="9"/>
  <c r="AD99" i="9"/>
  <c r="AE99" i="9"/>
  <c r="AF99" i="9"/>
  <c r="AG99" i="9"/>
  <c r="AH99" i="9"/>
  <c r="AI99" i="9"/>
  <c r="AJ99" i="9"/>
  <c r="AK99" i="9"/>
  <c r="AB100" i="9"/>
  <c r="AC100" i="9"/>
  <c r="AD100" i="9"/>
  <c r="AE100" i="9"/>
  <c r="AF100" i="9"/>
  <c r="AG100" i="9"/>
  <c r="AH100" i="9"/>
  <c r="AI100" i="9"/>
  <c r="AJ100" i="9"/>
  <c r="AK100" i="9"/>
  <c r="AB101" i="9"/>
  <c r="AC101" i="9"/>
  <c r="AD101" i="9"/>
  <c r="AE101" i="9"/>
  <c r="AF101" i="9"/>
  <c r="AG101" i="9"/>
  <c r="AH101" i="9"/>
  <c r="AI101" i="9"/>
  <c r="AJ101" i="9"/>
  <c r="AK101" i="9"/>
  <c r="AB102" i="9"/>
  <c r="AC102" i="9"/>
  <c r="AD102" i="9"/>
  <c r="AE102" i="9"/>
  <c r="AF102" i="9"/>
  <c r="AG102" i="9"/>
  <c r="AH102" i="9"/>
  <c r="AI102" i="9"/>
  <c r="AJ102" i="9"/>
  <c r="AK102" i="9"/>
  <c r="AB103" i="9"/>
  <c r="AC103" i="9"/>
  <c r="AD103" i="9"/>
  <c r="AE103" i="9"/>
  <c r="AF103" i="9"/>
  <c r="AG103" i="9"/>
  <c r="AH103" i="9"/>
  <c r="AI103" i="9"/>
  <c r="AJ103" i="9"/>
  <c r="AK103" i="9"/>
  <c r="AB104" i="9"/>
  <c r="AC104" i="9"/>
  <c r="AD104" i="9"/>
  <c r="AE104" i="9"/>
  <c r="AF104" i="9"/>
  <c r="AG104" i="9"/>
  <c r="AH104" i="9"/>
  <c r="AI104" i="9"/>
  <c r="AJ104" i="9"/>
  <c r="AK104" i="9"/>
  <c r="AB105" i="9"/>
  <c r="AC105" i="9"/>
  <c r="AD105" i="9"/>
  <c r="AE105" i="9"/>
  <c r="AF105" i="9"/>
  <c r="AG105" i="9"/>
  <c r="AH105" i="9"/>
  <c r="AI105" i="9"/>
  <c r="AJ105" i="9"/>
  <c r="AK105" i="9"/>
  <c r="AB106" i="9"/>
  <c r="AC106" i="9"/>
  <c r="AD106" i="9"/>
  <c r="AE106" i="9"/>
  <c r="AF106" i="9"/>
  <c r="AG106" i="9"/>
  <c r="AH106" i="9"/>
  <c r="AI106" i="9"/>
  <c r="AJ106" i="9"/>
  <c r="AK106" i="9"/>
  <c r="AB107" i="9"/>
  <c r="AC107" i="9"/>
  <c r="AD107" i="9"/>
  <c r="AE107" i="9"/>
  <c r="AF107" i="9"/>
  <c r="AG107" i="9"/>
  <c r="AH107" i="9"/>
  <c r="AI107" i="9"/>
  <c r="AJ107" i="9"/>
  <c r="AK107" i="9"/>
  <c r="AB108" i="9"/>
  <c r="AC108" i="9"/>
  <c r="AD108" i="9"/>
  <c r="AE108" i="9"/>
  <c r="AF108" i="9"/>
  <c r="AG108" i="9"/>
  <c r="AH108" i="9"/>
  <c r="AI108" i="9"/>
  <c r="AJ108" i="9"/>
  <c r="AK108" i="9"/>
  <c r="AB109" i="9"/>
  <c r="AC109" i="9"/>
  <c r="AD109" i="9"/>
  <c r="AE109" i="9"/>
  <c r="AF109" i="9"/>
  <c r="AG109" i="9"/>
  <c r="AH109" i="9"/>
  <c r="AI109" i="9"/>
  <c r="AJ109" i="9"/>
  <c r="AK109" i="9"/>
  <c r="AB110" i="9"/>
  <c r="AC110" i="9"/>
  <c r="AD110" i="9"/>
  <c r="AE110" i="9"/>
  <c r="AF110" i="9"/>
  <c r="AG110" i="9"/>
  <c r="AH110" i="9"/>
  <c r="AI110" i="9"/>
  <c r="AJ110" i="9"/>
  <c r="AK110" i="9"/>
  <c r="AB111" i="9"/>
  <c r="AC111" i="9"/>
  <c r="AD111" i="9"/>
  <c r="AE111" i="9"/>
  <c r="AF111" i="9"/>
  <c r="AG111" i="9"/>
  <c r="AH111" i="9"/>
  <c r="AI111" i="9"/>
  <c r="AJ111" i="9"/>
  <c r="AK111" i="9"/>
  <c r="AB112" i="9"/>
  <c r="AC112" i="9"/>
  <c r="AD112" i="9"/>
  <c r="AE112" i="9"/>
  <c r="AF112" i="9"/>
  <c r="AG112" i="9"/>
  <c r="AH112" i="9"/>
  <c r="AI112" i="9"/>
  <c r="AJ112" i="9"/>
  <c r="AK112" i="9"/>
  <c r="AB113" i="9"/>
  <c r="AC113" i="9"/>
  <c r="AD113" i="9"/>
  <c r="AE113" i="9"/>
  <c r="AF113" i="9"/>
  <c r="AG113" i="9"/>
  <c r="AH113" i="9"/>
  <c r="AI113" i="9"/>
  <c r="AJ113" i="9"/>
  <c r="AK113" i="9"/>
  <c r="AB114" i="9"/>
  <c r="AC114" i="9"/>
  <c r="AD114" i="9"/>
  <c r="AE114" i="9"/>
  <c r="AF114" i="9"/>
  <c r="AG114" i="9"/>
  <c r="AH114" i="9"/>
  <c r="AI114" i="9"/>
  <c r="AJ114" i="9"/>
  <c r="AK114" i="9"/>
  <c r="AB115" i="9"/>
  <c r="AC115" i="9"/>
  <c r="AD115" i="9"/>
  <c r="AE115" i="9"/>
  <c r="AF115" i="9"/>
  <c r="AG115" i="9"/>
  <c r="AH115" i="9"/>
  <c r="AI115" i="9"/>
  <c r="AJ115" i="9"/>
  <c r="AK115" i="9"/>
  <c r="AB116" i="9"/>
  <c r="AC116" i="9"/>
  <c r="AD116" i="9"/>
  <c r="AE116" i="9"/>
  <c r="AF116" i="9"/>
  <c r="AG116" i="9"/>
  <c r="AH116" i="9"/>
  <c r="AI116" i="9"/>
  <c r="AJ116" i="9"/>
  <c r="AK116" i="9"/>
  <c r="AB117" i="9"/>
  <c r="AC117" i="9"/>
  <c r="AD117" i="9"/>
  <c r="AE117" i="9"/>
  <c r="AF117" i="9"/>
  <c r="AG117" i="9"/>
  <c r="AH117" i="9"/>
  <c r="AI117" i="9"/>
  <c r="AJ117" i="9"/>
  <c r="AK117" i="9"/>
  <c r="AB118" i="9"/>
  <c r="AC118" i="9"/>
  <c r="AD118" i="9"/>
  <c r="AE118" i="9"/>
  <c r="AF118" i="9"/>
  <c r="AG118" i="9"/>
  <c r="AH118" i="9"/>
  <c r="AI118" i="9"/>
  <c r="AJ118" i="9"/>
  <c r="AK118" i="9"/>
  <c r="AB119" i="9"/>
  <c r="AC119" i="9"/>
  <c r="AD119" i="9"/>
  <c r="AE119" i="9"/>
  <c r="AF119" i="9"/>
  <c r="AG119" i="9"/>
  <c r="AH119" i="9"/>
  <c r="AI119" i="9"/>
  <c r="AJ119" i="9"/>
  <c r="AK119" i="9"/>
  <c r="AB120" i="9"/>
  <c r="AC120" i="9"/>
  <c r="AD120" i="9"/>
  <c r="AE120" i="9"/>
  <c r="AF120" i="9"/>
  <c r="AG120" i="9"/>
  <c r="AH120" i="9"/>
  <c r="AI120" i="9"/>
  <c r="AJ120" i="9"/>
  <c r="AK120" i="9"/>
  <c r="AB121" i="9"/>
  <c r="AC121" i="9"/>
  <c r="AD121" i="9"/>
  <c r="AE121" i="9"/>
  <c r="AF121" i="9"/>
  <c r="AG121" i="9"/>
  <c r="AH121" i="9"/>
  <c r="AI121" i="9"/>
  <c r="AJ121" i="9"/>
  <c r="AK121" i="9"/>
  <c r="AB122" i="9"/>
  <c r="AC122" i="9"/>
  <c r="AD122" i="9"/>
  <c r="AE122" i="9"/>
  <c r="AF122" i="9"/>
  <c r="AG122" i="9"/>
  <c r="AH122" i="9"/>
  <c r="AI122" i="9"/>
  <c r="AJ122" i="9"/>
  <c r="AK122" i="9"/>
  <c r="AB123" i="9"/>
  <c r="AC123" i="9"/>
  <c r="AD123" i="9"/>
  <c r="AE123" i="9"/>
  <c r="AF123" i="9"/>
  <c r="AG123" i="9"/>
  <c r="AH123" i="9"/>
  <c r="AI123" i="9"/>
  <c r="AJ123" i="9"/>
  <c r="AK123" i="9"/>
  <c r="AB124" i="9"/>
  <c r="AC124" i="9"/>
  <c r="AD124" i="9"/>
  <c r="AE124" i="9"/>
  <c r="AF124" i="9"/>
  <c r="AG124" i="9"/>
  <c r="AH124" i="9"/>
  <c r="AI124" i="9"/>
  <c r="AJ124" i="9"/>
  <c r="AK124" i="9"/>
  <c r="AB125" i="9"/>
  <c r="AC125" i="9"/>
  <c r="AD125" i="9"/>
  <c r="AE125" i="9"/>
  <c r="AF125" i="9"/>
  <c r="AG125" i="9"/>
  <c r="AH125" i="9"/>
  <c r="AI125" i="9"/>
  <c r="AJ125" i="9"/>
  <c r="AK125" i="9"/>
  <c r="AB126" i="9"/>
  <c r="AC126" i="9"/>
  <c r="AD126" i="9"/>
  <c r="AE126" i="9"/>
  <c r="AF126" i="9"/>
  <c r="AG126" i="9"/>
  <c r="AH126" i="9"/>
  <c r="AI126" i="9"/>
  <c r="AJ126" i="9"/>
  <c r="AK126" i="9"/>
  <c r="AB127" i="9"/>
  <c r="AC127" i="9"/>
  <c r="AD127" i="9"/>
  <c r="AE127" i="9"/>
  <c r="AF127" i="9"/>
  <c r="AG127" i="9"/>
  <c r="AH127" i="9"/>
  <c r="AI127" i="9"/>
  <c r="AJ127" i="9"/>
  <c r="AK127" i="9"/>
  <c r="AB128" i="9"/>
  <c r="AC128" i="9"/>
  <c r="AD128" i="9"/>
  <c r="AE128" i="9"/>
  <c r="AF128" i="9"/>
  <c r="AG128" i="9"/>
  <c r="AH128" i="9"/>
  <c r="AI128" i="9"/>
  <c r="AJ128" i="9"/>
  <c r="AK128" i="9"/>
  <c r="AB129" i="9"/>
  <c r="AC129" i="9"/>
  <c r="AD129" i="9"/>
  <c r="AE129" i="9"/>
  <c r="AF129" i="9"/>
  <c r="AG129" i="9"/>
  <c r="AH129" i="9"/>
  <c r="AI129" i="9"/>
  <c r="AJ129" i="9"/>
  <c r="AK129" i="9"/>
  <c r="AB130" i="9"/>
  <c r="AC130" i="9"/>
  <c r="AD130" i="9"/>
  <c r="AE130" i="9"/>
  <c r="AF130" i="9"/>
  <c r="AG130" i="9"/>
  <c r="AH130" i="9"/>
  <c r="AI130" i="9"/>
  <c r="AJ130" i="9"/>
  <c r="AK130" i="9"/>
  <c r="AB131" i="9"/>
  <c r="AC131" i="9"/>
  <c r="AD131" i="9"/>
  <c r="AE131" i="9"/>
  <c r="AF131" i="9"/>
  <c r="AG131" i="9"/>
  <c r="AH131" i="9"/>
  <c r="AI131" i="9"/>
  <c r="AJ131" i="9"/>
  <c r="AK131" i="9"/>
  <c r="AB132" i="9"/>
  <c r="AC132" i="9"/>
  <c r="AD132" i="9"/>
  <c r="AE132" i="9"/>
  <c r="AF132" i="9"/>
  <c r="AG132" i="9"/>
  <c r="AH132" i="9"/>
  <c r="AI132" i="9"/>
  <c r="AJ132" i="9"/>
  <c r="AK132" i="9"/>
  <c r="AB133" i="9"/>
  <c r="AC133" i="9"/>
  <c r="AD133" i="9"/>
  <c r="AE133" i="9"/>
  <c r="AF133" i="9"/>
  <c r="AG133" i="9"/>
  <c r="AH133" i="9"/>
  <c r="AI133" i="9"/>
  <c r="AJ133" i="9"/>
  <c r="AK133" i="9"/>
  <c r="AB134" i="9"/>
  <c r="AC134" i="9"/>
  <c r="AD134" i="9"/>
  <c r="AE134" i="9"/>
  <c r="AF134" i="9"/>
  <c r="AG134" i="9"/>
  <c r="AH134" i="9"/>
  <c r="AI134" i="9"/>
  <c r="AJ134" i="9"/>
  <c r="AK134" i="9"/>
  <c r="AB135" i="9"/>
  <c r="AC135" i="9"/>
  <c r="AD135" i="9"/>
  <c r="AE135" i="9"/>
  <c r="AF135" i="9"/>
  <c r="AG135" i="9"/>
  <c r="AH135" i="9"/>
  <c r="AI135" i="9"/>
  <c r="AJ135" i="9"/>
  <c r="AK135" i="9"/>
  <c r="AB136" i="9"/>
  <c r="AC136" i="9"/>
  <c r="AD136" i="9"/>
  <c r="AE136" i="9"/>
  <c r="AF136" i="9"/>
  <c r="AG136" i="9"/>
  <c r="AH136" i="9"/>
  <c r="AI136" i="9"/>
  <c r="AJ136" i="9"/>
  <c r="AK136" i="9"/>
  <c r="AB137" i="9"/>
  <c r="AC137" i="9"/>
  <c r="AD137" i="9"/>
  <c r="AE137" i="9"/>
  <c r="AF137" i="9"/>
  <c r="AG137" i="9"/>
  <c r="AH137" i="9"/>
  <c r="AI137" i="9"/>
  <c r="AJ137" i="9"/>
  <c r="AK137" i="9"/>
  <c r="AB138" i="9"/>
  <c r="AC138" i="9"/>
  <c r="AD138" i="9"/>
  <c r="AE138" i="9"/>
  <c r="AF138" i="9"/>
  <c r="AG138" i="9"/>
  <c r="AH138" i="9"/>
  <c r="AI138" i="9"/>
  <c r="AJ138" i="9"/>
  <c r="AK138" i="9"/>
  <c r="AB139" i="9"/>
  <c r="AC139" i="9"/>
  <c r="AD139" i="9"/>
  <c r="AE139" i="9"/>
  <c r="AF139" i="9"/>
  <c r="AG139" i="9"/>
  <c r="AH139" i="9"/>
  <c r="AI139" i="9"/>
  <c r="AJ139" i="9"/>
  <c r="AK139" i="9"/>
  <c r="AB140" i="9"/>
  <c r="AC140" i="9"/>
  <c r="AD140" i="9"/>
  <c r="AE140" i="9"/>
  <c r="AF140" i="9"/>
  <c r="AG140" i="9"/>
  <c r="AH140" i="9"/>
  <c r="AI140" i="9"/>
  <c r="AJ140" i="9"/>
  <c r="AK140" i="9"/>
  <c r="AB141" i="9"/>
  <c r="AC141" i="9"/>
  <c r="AD141" i="9"/>
  <c r="AE141" i="9"/>
  <c r="AF141" i="9"/>
  <c r="AG141" i="9"/>
  <c r="AH141" i="9"/>
  <c r="AI141" i="9"/>
  <c r="AJ141" i="9"/>
  <c r="AK141" i="9"/>
  <c r="AB142" i="9"/>
  <c r="AC142" i="9"/>
  <c r="AD142" i="9"/>
  <c r="AE142" i="9"/>
  <c r="AF142" i="9"/>
  <c r="AG142" i="9"/>
  <c r="AH142" i="9"/>
  <c r="AI142" i="9"/>
  <c r="AJ142" i="9"/>
  <c r="AK142" i="9"/>
  <c r="AB143" i="9"/>
  <c r="AC143" i="9"/>
  <c r="AD143" i="9"/>
  <c r="AE143" i="9"/>
  <c r="AF143" i="9"/>
  <c r="AG143" i="9"/>
  <c r="AH143" i="9"/>
  <c r="AI143" i="9"/>
  <c r="AJ143" i="9"/>
  <c r="AK143" i="9"/>
  <c r="AB144" i="9"/>
  <c r="AC144" i="9"/>
  <c r="AD144" i="9"/>
  <c r="AE144" i="9"/>
  <c r="AF144" i="9"/>
  <c r="AG144" i="9"/>
  <c r="AH144" i="9"/>
  <c r="AI144" i="9"/>
  <c r="AJ144" i="9"/>
  <c r="AK144" i="9"/>
  <c r="AB145" i="9"/>
  <c r="AC145" i="9"/>
  <c r="AD145" i="9"/>
  <c r="AE145" i="9"/>
  <c r="AF145" i="9"/>
  <c r="AG145" i="9"/>
  <c r="AH145" i="9"/>
  <c r="AI145" i="9"/>
  <c r="AJ145" i="9"/>
  <c r="AK145" i="9"/>
  <c r="AB146" i="9"/>
  <c r="AC146" i="9"/>
  <c r="AD146" i="9"/>
  <c r="AE146" i="9"/>
  <c r="AF146" i="9"/>
  <c r="AG146" i="9"/>
  <c r="AH146" i="9"/>
  <c r="AI146" i="9"/>
  <c r="AJ146" i="9"/>
  <c r="AK146" i="9"/>
  <c r="AB147" i="9"/>
  <c r="AC147" i="9"/>
  <c r="AD147" i="9"/>
  <c r="AE147" i="9"/>
  <c r="AF147" i="9"/>
  <c r="AG147" i="9"/>
  <c r="AH147" i="9"/>
  <c r="AI147" i="9"/>
  <c r="AJ147" i="9"/>
  <c r="AK147" i="9"/>
  <c r="AB148" i="9"/>
  <c r="AC148" i="9"/>
  <c r="AD148" i="9"/>
  <c r="AE148" i="9"/>
  <c r="AF148" i="9"/>
  <c r="AG148" i="9"/>
  <c r="AH148" i="9"/>
  <c r="AI148" i="9"/>
  <c r="AJ148" i="9"/>
  <c r="AK148" i="9"/>
  <c r="AB149" i="9"/>
  <c r="AC149" i="9"/>
  <c r="AD149" i="9"/>
  <c r="AE149" i="9"/>
  <c r="AF149" i="9"/>
  <c r="AG149" i="9"/>
  <c r="AH149" i="9"/>
  <c r="AI149" i="9"/>
  <c r="AJ149" i="9"/>
  <c r="AK149" i="9"/>
  <c r="AB150" i="9"/>
  <c r="AC150" i="9"/>
  <c r="AD150" i="9"/>
  <c r="AE150" i="9"/>
  <c r="AF150" i="9"/>
  <c r="AG150" i="9"/>
  <c r="AH150" i="9"/>
  <c r="AI150" i="9"/>
  <c r="AJ150" i="9"/>
  <c r="AK150" i="9"/>
  <c r="AC4" i="9"/>
  <c r="AC153" i="9" s="1"/>
  <c r="AD4" i="9"/>
  <c r="AE4" i="9"/>
  <c r="AF4" i="9"/>
  <c r="AG4" i="9"/>
  <c r="AG153" i="9" s="1"/>
  <c r="AH4" i="9"/>
  <c r="AI4" i="9"/>
  <c r="AJ4" i="9"/>
  <c r="AK4" i="9"/>
  <c r="AK153" i="9" s="1"/>
  <c r="AB4" i="9"/>
  <c r="AB153" i="9" s="1"/>
  <c r="AB152" i="9" l="1"/>
  <c r="AB155" i="9" s="1"/>
  <c r="AE153" i="9"/>
  <c r="AH153" i="9"/>
  <c r="AD153" i="9"/>
  <c r="AI152" i="9"/>
  <c r="AE152" i="9"/>
  <c r="AE156" i="9" s="1"/>
  <c r="Q37" i="13" s="1"/>
  <c r="AH152" i="9"/>
  <c r="AH156" i="9" s="1"/>
  <c r="T37" i="13" s="1"/>
  <c r="AD152" i="9"/>
  <c r="AD156" i="9" s="1"/>
  <c r="P37" i="13" s="1"/>
  <c r="AJ153" i="9"/>
  <c r="AF153" i="9"/>
  <c r="AK152" i="9"/>
  <c r="AK155" i="9" s="1"/>
  <c r="W36" i="13" s="1"/>
  <c r="AG152" i="9"/>
  <c r="AG156" i="9" s="1"/>
  <c r="S37" i="13" s="1"/>
  <c r="AC152" i="9"/>
  <c r="AC156" i="9" s="1"/>
  <c r="O37" i="13" s="1"/>
  <c r="AI153" i="9"/>
  <c r="AI156" i="9" s="1"/>
  <c r="U37" i="13" s="1"/>
  <c r="AJ152" i="9"/>
  <c r="AJ155" i="9" s="1"/>
  <c r="V36" i="13" s="1"/>
  <c r="AF152" i="9"/>
  <c r="N36" i="13"/>
  <c r="AH155" i="9"/>
  <c r="T36" i="13" s="1"/>
  <c r="AD155" i="9"/>
  <c r="P36" i="13" s="1"/>
  <c r="AG155" i="9"/>
  <c r="S36" i="13" s="1"/>
  <c r="L5" i="9"/>
  <c r="L6" i="9"/>
  <c r="X6" i="9" s="1"/>
  <c r="L7" i="9"/>
  <c r="L8" i="9"/>
  <c r="S8" i="9" s="1"/>
  <c r="L9" i="9"/>
  <c r="L10" i="9"/>
  <c r="U10" i="9" s="1"/>
  <c r="L11" i="9"/>
  <c r="L12" i="9"/>
  <c r="P12" i="9" s="1"/>
  <c r="L13" i="9"/>
  <c r="L14" i="9"/>
  <c r="X14" i="9" s="1"/>
  <c r="L15" i="9"/>
  <c r="L16" i="9"/>
  <c r="Q16" i="9" s="1"/>
  <c r="L17" i="9"/>
  <c r="L18" i="9"/>
  <c r="L19" i="9"/>
  <c r="V19" i="9" s="1"/>
  <c r="L20" i="9"/>
  <c r="L21" i="9"/>
  <c r="W21" i="9" s="1"/>
  <c r="L22" i="9"/>
  <c r="L23" i="9"/>
  <c r="L24" i="9"/>
  <c r="L25" i="9"/>
  <c r="U25" i="9" s="1"/>
  <c r="L26" i="9"/>
  <c r="P26" i="9" s="1"/>
  <c r="L27" i="9"/>
  <c r="L28" i="9"/>
  <c r="L29" i="9"/>
  <c r="W29" i="9" s="1"/>
  <c r="L30" i="9"/>
  <c r="U30" i="9" s="1"/>
  <c r="L31" i="9"/>
  <c r="L32" i="9"/>
  <c r="L33" i="9"/>
  <c r="O33" i="9" s="1"/>
  <c r="L34" i="9"/>
  <c r="T34" i="9" s="1"/>
  <c r="L35" i="9"/>
  <c r="L36" i="9"/>
  <c r="O36" i="9" s="1"/>
  <c r="L37" i="9"/>
  <c r="V37" i="9" s="1"/>
  <c r="L38" i="9"/>
  <c r="R38" i="9" s="1"/>
  <c r="L39" i="9"/>
  <c r="R39" i="9" s="1"/>
  <c r="L40" i="9"/>
  <c r="L41" i="9"/>
  <c r="S41" i="9" s="1"/>
  <c r="L42" i="9"/>
  <c r="L43" i="9"/>
  <c r="T43" i="9" s="1"/>
  <c r="L44" i="9"/>
  <c r="L45" i="9"/>
  <c r="O45" i="9" s="1"/>
  <c r="L46" i="9"/>
  <c r="U46" i="9" s="1"/>
  <c r="L47" i="9"/>
  <c r="P47" i="9" s="1"/>
  <c r="L48" i="9"/>
  <c r="L49" i="9"/>
  <c r="R49" i="9" s="1"/>
  <c r="L50" i="9"/>
  <c r="P50" i="9" s="1"/>
  <c r="L51" i="9"/>
  <c r="L52" i="9"/>
  <c r="L53" i="9"/>
  <c r="T53" i="9" s="1"/>
  <c r="L54" i="9"/>
  <c r="L55" i="9"/>
  <c r="L56" i="9"/>
  <c r="L57" i="9"/>
  <c r="O57" i="9" s="1"/>
  <c r="L58" i="9"/>
  <c r="X58" i="9" s="1"/>
  <c r="L59" i="9"/>
  <c r="L60" i="9"/>
  <c r="L61" i="9"/>
  <c r="W61" i="9" s="1"/>
  <c r="L62" i="9"/>
  <c r="R62" i="9" s="1"/>
  <c r="L63" i="9"/>
  <c r="S63" i="9" s="1"/>
  <c r="L64" i="9"/>
  <c r="Q64" i="9" s="1"/>
  <c r="L65" i="9"/>
  <c r="R65" i="9" s="1"/>
  <c r="L66" i="9"/>
  <c r="P66" i="9" s="1"/>
  <c r="L67" i="9"/>
  <c r="L68" i="9"/>
  <c r="L69" i="9"/>
  <c r="P69" i="9" s="1"/>
  <c r="L70" i="9"/>
  <c r="V70" i="9" s="1"/>
  <c r="L71" i="9"/>
  <c r="L72" i="9"/>
  <c r="L73" i="9"/>
  <c r="W73" i="9" s="1"/>
  <c r="L74" i="9"/>
  <c r="R74" i="9" s="1"/>
  <c r="L75" i="9"/>
  <c r="L76" i="9"/>
  <c r="L77" i="9"/>
  <c r="R77" i="9" s="1"/>
  <c r="L78" i="9"/>
  <c r="P78" i="9" s="1"/>
  <c r="L79" i="9"/>
  <c r="W79" i="9" s="1"/>
  <c r="L80" i="9"/>
  <c r="T80" i="9" s="1"/>
  <c r="L81" i="9"/>
  <c r="R81" i="9" s="1"/>
  <c r="L82" i="9"/>
  <c r="T82" i="9" s="1"/>
  <c r="L83" i="9"/>
  <c r="V83" i="9" s="1"/>
  <c r="L84" i="9"/>
  <c r="R84" i="9" s="1"/>
  <c r="L85" i="9"/>
  <c r="P85" i="9" s="1"/>
  <c r="L86" i="9"/>
  <c r="V86" i="9" s="1"/>
  <c r="L87" i="9"/>
  <c r="T87" i="9" s="1"/>
  <c r="L88" i="9"/>
  <c r="L89" i="9"/>
  <c r="R89" i="9" s="1"/>
  <c r="L90" i="9"/>
  <c r="X90" i="9" s="1"/>
  <c r="L91" i="9"/>
  <c r="Q91" i="9" s="1"/>
  <c r="L92" i="9"/>
  <c r="L93" i="9"/>
  <c r="U93" i="9" s="1"/>
  <c r="L94" i="9"/>
  <c r="O94" i="9" s="1"/>
  <c r="L95" i="9"/>
  <c r="L96" i="9"/>
  <c r="T96" i="9" s="1"/>
  <c r="L97" i="9"/>
  <c r="X97" i="9" s="1"/>
  <c r="L98" i="9"/>
  <c r="R98" i="9" s="1"/>
  <c r="L99" i="9"/>
  <c r="V99" i="9" s="1"/>
  <c r="L100" i="9"/>
  <c r="R100" i="9" s="1"/>
  <c r="L101" i="9"/>
  <c r="R101" i="9" s="1"/>
  <c r="L102" i="9"/>
  <c r="S102" i="9" s="1"/>
  <c r="L103" i="9"/>
  <c r="T103" i="9" s="1"/>
  <c r="L104" i="9"/>
  <c r="L105" i="9"/>
  <c r="U105" i="9" s="1"/>
  <c r="L106" i="9"/>
  <c r="V106" i="9" s="1"/>
  <c r="L107" i="9"/>
  <c r="Q107" i="9" s="1"/>
  <c r="L108" i="9"/>
  <c r="L109" i="9"/>
  <c r="Q109" i="9" s="1"/>
  <c r="L110" i="9"/>
  <c r="W110" i="9" s="1"/>
  <c r="L111" i="9"/>
  <c r="L112" i="9"/>
  <c r="T112" i="9" s="1"/>
  <c r="L113" i="9"/>
  <c r="T113" i="9" s="1"/>
  <c r="L114" i="9"/>
  <c r="P114" i="9" s="1"/>
  <c r="L115" i="9"/>
  <c r="V115" i="9" s="1"/>
  <c r="L116" i="9"/>
  <c r="R116" i="9" s="1"/>
  <c r="L117" i="9"/>
  <c r="V117" i="9" s="1"/>
  <c r="L118" i="9"/>
  <c r="P118" i="9" s="1"/>
  <c r="L119" i="9"/>
  <c r="T119" i="9" s="1"/>
  <c r="L120" i="9"/>
  <c r="L121" i="9"/>
  <c r="P121" i="9" s="1"/>
  <c r="L122" i="9"/>
  <c r="S122" i="9" s="1"/>
  <c r="L123" i="9"/>
  <c r="Q123" i="9" s="1"/>
  <c r="L124" i="9"/>
  <c r="L125" i="9"/>
  <c r="R125" i="9" s="1"/>
  <c r="L126" i="9"/>
  <c r="Q126" i="9" s="1"/>
  <c r="L127" i="9"/>
  <c r="L128" i="9"/>
  <c r="T128" i="9" s="1"/>
  <c r="L129" i="9"/>
  <c r="U129" i="9" s="1"/>
  <c r="L130" i="9"/>
  <c r="Q130" i="9" s="1"/>
  <c r="L131" i="9"/>
  <c r="V131" i="9" s="1"/>
  <c r="L132" i="9"/>
  <c r="R132" i="9" s="1"/>
  <c r="L133" i="9"/>
  <c r="Q133" i="9" s="1"/>
  <c r="L134" i="9"/>
  <c r="Q134" i="9" s="1"/>
  <c r="L135" i="9"/>
  <c r="T135" i="9" s="1"/>
  <c r="L136" i="9"/>
  <c r="L137" i="9"/>
  <c r="T137" i="9" s="1"/>
  <c r="L138" i="9"/>
  <c r="Q138" i="9" s="1"/>
  <c r="L139" i="9"/>
  <c r="Q139" i="9" s="1"/>
  <c r="L140" i="9"/>
  <c r="L141" i="9"/>
  <c r="P141" i="9" s="1"/>
  <c r="L142" i="9"/>
  <c r="Q142" i="9" s="1"/>
  <c r="L143" i="9"/>
  <c r="L144" i="9"/>
  <c r="T144" i="9" s="1"/>
  <c r="L145" i="9"/>
  <c r="R145" i="9" s="1"/>
  <c r="L146" i="9"/>
  <c r="Q146" i="9" s="1"/>
  <c r="L147" i="9"/>
  <c r="V147" i="9" s="1"/>
  <c r="L148" i="9"/>
  <c r="R148" i="9" s="1"/>
  <c r="L149" i="9"/>
  <c r="U149" i="9" s="1"/>
  <c r="L150" i="9"/>
  <c r="Q150" i="9" s="1"/>
  <c r="L4" i="9"/>
  <c r="S4" i="9" s="1"/>
  <c r="AB156" i="9" l="1"/>
  <c r="N37" i="13" s="1"/>
  <c r="AK156" i="9"/>
  <c r="W37" i="13" s="1"/>
  <c r="AF155" i="9"/>
  <c r="R36" i="13" s="1"/>
  <c r="AB4" i="13" s="1"/>
  <c r="AE155" i="9"/>
  <c r="Q36" i="13" s="1"/>
  <c r="AJ156" i="9"/>
  <c r="V37" i="13" s="1"/>
  <c r="AI155" i="9"/>
  <c r="U36" i="13" s="1"/>
  <c r="S138" i="9"/>
  <c r="P94" i="9"/>
  <c r="Q38" i="9"/>
  <c r="AC155" i="9"/>
  <c r="O36" i="13" s="1"/>
  <c r="AF156" i="9"/>
  <c r="R37" i="13" s="1"/>
  <c r="AB6" i="13" s="1"/>
  <c r="T122" i="9"/>
  <c r="P134" i="9"/>
  <c r="T74" i="9"/>
  <c r="S30" i="9"/>
  <c r="U62" i="9"/>
  <c r="O114" i="9"/>
  <c r="X149" i="9"/>
  <c r="U145" i="9"/>
  <c r="T105" i="9"/>
  <c r="V85" i="9"/>
  <c r="Q21" i="9"/>
  <c r="X146" i="9"/>
  <c r="T142" i="9"/>
  <c r="O138" i="9"/>
  <c r="V133" i="9"/>
  <c r="R129" i="9"/>
  <c r="X110" i="9"/>
  <c r="T102" i="9"/>
  <c r="U85" i="9"/>
  <c r="X49" i="9"/>
  <c r="U34" i="9"/>
  <c r="T129" i="9"/>
  <c r="X150" i="9"/>
  <c r="W146" i="9"/>
  <c r="P142" i="9"/>
  <c r="P137" i="9"/>
  <c r="V130" i="9"/>
  <c r="S126" i="9"/>
  <c r="R118" i="9"/>
  <c r="V109" i="9"/>
  <c r="Q101" i="9"/>
  <c r="O90" i="9"/>
  <c r="T81" i="9"/>
  <c r="T69" i="9"/>
  <c r="S57" i="9"/>
  <c r="O150" i="9"/>
  <c r="X145" i="9"/>
  <c r="R141" i="9"/>
  <c r="W134" i="9"/>
  <c r="T130" i="9"/>
  <c r="R126" i="9"/>
  <c r="W106" i="9"/>
  <c r="S98" i="9"/>
  <c r="X89" i="9"/>
  <c r="W41" i="9"/>
  <c r="S26" i="9"/>
  <c r="T150" i="9"/>
  <c r="R149" i="9"/>
  <c r="S146" i="9"/>
  <c r="P145" i="9"/>
  <c r="O142" i="9"/>
  <c r="X138" i="9"/>
  <c r="X137" i="9"/>
  <c r="V134" i="9"/>
  <c r="U133" i="9"/>
  <c r="P130" i="9"/>
  <c r="X126" i="9"/>
  <c r="U125" i="9"/>
  <c r="R121" i="9"/>
  <c r="P117" i="9"/>
  <c r="W86" i="9"/>
  <c r="V82" i="9"/>
  <c r="Q78" i="9"/>
  <c r="X70" i="9"/>
  <c r="O61" i="9"/>
  <c r="W53" i="9"/>
  <c r="V46" i="9"/>
  <c r="S150" i="9"/>
  <c r="Q149" i="9"/>
  <c r="R146" i="9"/>
  <c r="V142" i="9"/>
  <c r="U141" i="9"/>
  <c r="T138" i="9"/>
  <c r="R137" i="9"/>
  <c r="R134" i="9"/>
  <c r="P133" i="9"/>
  <c r="O130" i="9"/>
  <c r="W126" i="9"/>
  <c r="X109" i="9"/>
  <c r="P97" i="9"/>
  <c r="X65" i="9"/>
  <c r="L151" i="9"/>
  <c r="O67" i="9"/>
  <c r="V67" i="9"/>
  <c r="Q122" i="9"/>
  <c r="P122" i="9"/>
  <c r="V122" i="9"/>
  <c r="R122" i="9"/>
  <c r="W122" i="9"/>
  <c r="Q118" i="9"/>
  <c r="S118" i="9"/>
  <c r="X118" i="9"/>
  <c r="O118" i="9"/>
  <c r="T118" i="9"/>
  <c r="Q114" i="9"/>
  <c r="R114" i="9"/>
  <c r="W114" i="9"/>
  <c r="S114" i="9"/>
  <c r="X114" i="9"/>
  <c r="Q110" i="9"/>
  <c r="O110" i="9"/>
  <c r="T110" i="9"/>
  <c r="P110" i="9"/>
  <c r="V110" i="9"/>
  <c r="Q106" i="9"/>
  <c r="S106" i="9"/>
  <c r="X106" i="9"/>
  <c r="O106" i="9"/>
  <c r="T106" i="9"/>
  <c r="Q102" i="9"/>
  <c r="P102" i="9"/>
  <c r="V102" i="9"/>
  <c r="R102" i="9"/>
  <c r="W102" i="9"/>
  <c r="Q98" i="9"/>
  <c r="O98" i="9"/>
  <c r="T98" i="9"/>
  <c r="P98" i="9"/>
  <c r="V98" i="9"/>
  <c r="Q94" i="9"/>
  <c r="R94" i="9"/>
  <c r="W94" i="9"/>
  <c r="S94" i="9"/>
  <c r="X94" i="9"/>
  <c r="Q90" i="9"/>
  <c r="P90" i="9"/>
  <c r="V90" i="9"/>
  <c r="R90" i="9"/>
  <c r="W90" i="9"/>
  <c r="Q86" i="9"/>
  <c r="S86" i="9"/>
  <c r="X86" i="9"/>
  <c r="O86" i="9"/>
  <c r="T86" i="9"/>
  <c r="Q82" i="9"/>
  <c r="R82" i="9"/>
  <c r="W82" i="9"/>
  <c r="S82" i="9"/>
  <c r="X82" i="9"/>
  <c r="R78" i="9"/>
  <c r="U78" i="9"/>
  <c r="U74" i="9"/>
  <c r="P74" i="9"/>
  <c r="X74" i="9"/>
  <c r="R70" i="9"/>
  <c r="U70" i="9"/>
  <c r="R66" i="9"/>
  <c r="T66" i="9"/>
  <c r="P62" i="9"/>
  <c r="V62" i="9"/>
  <c r="Q62" i="9"/>
  <c r="X62" i="9"/>
  <c r="T58" i="9"/>
  <c r="U58" i="9"/>
  <c r="P54" i="9"/>
  <c r="V54" i="9"/>
  <c r="Q54" i="9"/>
  <c r="X54" i="9"/>
  <c r="R50" i="9"/>
  <c r="T50" i="9"/>
  <c r="Q46" i="9"/>
  <c r="X46" i="9"/>
  <c r="R46" i="9"/>
  <c r="U42" i="9"/>
  <c r="P42" i="9"/>
  <c r="X42" i="9"/>
  <c r="U38" i="9"/>
  <c r="P38" i="9"/>
  <c r="V38" i="9"/>
  <c r="O34" i="9"/>
  <c r="X34" i="9"/>
  <c r="P34" i="9"/>
  <c r="X30" i="9"/>
  <c r="Q30" i="9"/>
  <c r="U26" i="9"/>
  <c r="O26" i="9"/>
  <c r="X26" i="9"/>
  <c r="P22" i="9"/>
  <c r="S22" i="9"/>
  <c r="T18" i="9"/>
  <c r="X18" i="9"/>
  <c r="U14" i="9"/>
  <c r="W14" i="9"/>
  <c r="S10" i="9"/>
  <c r="T10" i="9"/>
  <c r="S6" i="9"/>
  <c r="W6" i="9"/>
  <c r="W150" i="9"/>
  <c r="R150" i="9"/>
  <c r="V149" i="9"/>
  <c r="P149" i="9"/>
  <c r="V146" i="9"/>
  <c r="P146" i="9"/>
  <c r="T145" i="9"/>
  <c r="X142" i="9"/>
  <c r="S142" i="9"/>
  <c r="X141" i="9"/>
  <c r="Q141" i="9"/>
  <c r="W138" i="9"/>
  <c r="R138" i="9"/>
  <c r="U137" i="9"/>
  <c r="T134" i="9"/>
  <c r="O134" i="9"/>
  <c r="R133" i="9"/>
  <c r="X130" i="9"/>
  <c r="S130" i="9"/>
  <c r="X129" i="9"/>
  <c r="P129" i="9"/>
  <c r="V126" i="9"/>
  <c r="P126" i="9"/>
  <c r="O122" i="9"/>
  <c r="W118" i="9"/>
  <c r="V114" i="9"/>
  <c r="S110" i="9"/>
  <c r="R106" i="9"/>
  <c r="O102" i="9"/>
  <c r="X98" i="9"/>
  <c r="V94" i="9"/>
  <c r="T90" i="9"/>
  <c r="R86" i="9"/>
  <c r="P82" i="9"/>
  <c r="X78" i="9"/>
  <c r="Q70" i="9"/>
  <c r="X66" i="9"/>
  <c r="R58" i="9"/>
  <c r="U54" i="9"/>
  <c r="X50" i="9"/>
  <c r="P46" i="9"/>
  <c r="T42" i="9"/>
  <c r="X39" i="9"/>
  <c r="U37" i="9"/>
  <c r="W33" i="9"/>
  <c r="V29" i="9"/>
  <c r="W22" i="9"/>
  <c r="S18" i="9"/>
  <c r="Q14" i="9"/>
  <c r="O10" i="9"/>
  <c r="Q6" i="9"/>
  <c r="P125" i="9"/>
  <c r="V125" i="9"/>
  <c r="Q125" i="9"/>
  <c r="X125" i="9"/>
  <c r="T121" i="9"/>
  <c r="U121" i="9"/>
  <c r="Q117" i="9"/>
  <c r="X117" i="9"/>
  <c r="R117" i="9"/>
  <c r="U113" i="9"/>
  <c r="P113" i="9"/>
  <c r="X113" i="9"/>
  <c r="R109" i="9"/>
  <c r="U109" i="9"/>
  <c r="P105" i="9"/>
  <c r="X105" i="9"/>
  <c r="R105" i="9"/>
  <c r="U101" i="9"/>
  <c r="P101" i="9"/>
  <c r="V101" i="9"/>
  <c r="R97" i="9"/>
  <c r="T97" i="9"/>
  <c r="P93" i="9"/>
  <c r="V93" i="9"/>
  <c r="Q93" i="9"/>
  <c r="X93" i="9"/>
  <c r="T89" i="9"/>
  <c r="U89" i="9"/>
  <c r="Q85" i="9"/>
  <c r="X85" i="9"/>
  <c r="R85" i="9"/>
  <c r="U81" i="9"/>
  <c r="P81" i="9"/>
  <c r="X81" i="9"/>
  <c r="T77" i="9"/>
  <c r="V77" i="9"/>
  <c r="O73" i="9"/>
  <c r="X73" i="9"/>
  <c r="R73" i="9"/>
  <c r="V69" i="9"/>
  <c r="O69" i="9"/>
  <c r="W69" i="9"/>
  <c r="S65" i="9"/>
  <c r="T65" i="9"/>
  <c r="P61" i="9"/>
  <c r="R61" i="9"/>
  <c r="T57" i="9"/>
  <c r="W57" i="9"/>
  <c r="P53" i="9"/>
  <c r="R53" i="9"/>
  <c r="T49" i="9"/>
  <c r="W49" i="9"/>
  <c r="R45" i="9"/>
  <c r="T45" i="9"/>
  <c r="O41" i="9"/>
  <c r="X41" i="9"/>
  <c r="R41" i="9"/>
  <c r="O17" i="9"/>
  <c r="U17" i="9"/>
  <c r="R13" i="9"/>
  <c r="U13" i="9"/>
  <c r="O9" i="9"/>
  <c r="R9" i="9"/>
  <c r="U5" i="9"/>
  <c r="V5" i="9"/>
  <c r="V150" i="9"/>
  <c r="P150" i="9"/>
  <c r="T146" i="9"/>
  <c r="O146" i="9"/>
  <c r="W142" i="9"/>
  <c r="R142" i="9"/>
  <c r="V141" i="9"/>
  <c r="V138" i="9"/>
  <c r="P138" i="9"/>
  <c r="X134" i="9"/>
  <c r="S134" i="9"/>
  <c r="X133" i="9"/>
  <c r="W130" i="9"/>
  <c r="R130" i="9"/>
  <c r="T126" i="9"/>
  <c r="O126" i="9"/>
  <c r="X122" i="9"/>
  <c r="X121" i="9"/>
  <c r="V118" i="9"/>
  <c r="U117" i="9"/>
  <c r="T114" i="9"/>
  <c r="R113" i="9"/>
  <c r="R110" i="9"/>
  <c r="P109" i="9"/>
  <c r="P106" i="9"/>
  <c r="X102" i="9"/>
  <c r="X101" i="9"/>
  <c r="W98" i="9"/>
  <c r="U97" i="9"/>
  <c r="T94" i="9"/>
  <c r="R93" i="9"/>
  <c r="S90" i="9"/>
  <c r="P89" i="9"/>
  <c r="P86" i="9"/>
  <c r="O82" i="9"/>
  <c r="V78" i="9"/>
  <c r="O77" i="9"/>
  <c r="S73" i="9"/>
  <c r="P70" i="9"/>
  <c r="U66" i="9"/>
  <c r="V61" i="9"/>
  <c r="P58" i="9"/>
  <c r="R54" i="9"/>
  <c r="U50" i="9"/>
  <c r="O49" i="9"/>
  <c r="V45" i="9"/>
  <c r="R42" i="9"/>
  <c r="X38" i="9"/>
  <c r="R37" i="9"/>
  <c r="S33" i="9"/>
  <c r="Q29" i="9"/>
  <c r="U22" i="9"/>
  <c r="P18" i="9"/>
  <c r="P14" i="9"/>
  <c r="W9" i="9"/>
  <c r="P6" i="9"/>
  <c r="Q148" i="9"/>
  <c r="U148" i="9"/>
  <c r="T148" i="9"/>
  <c r="V148" i="9"/>
  <c r="S148" i="9"/>
  <c r="X148" i="9"/>
  <c r="O148" i="9"/>
  <c r="P148" i="9"/>
  <c r="Q144" i="9"/>
  <c r="U144" i="9"/>
  <c r="S144" i="9"/>
  <c r="P144" i="9"/>
  <c r="V144" i="9"/>
  <c r="R144" i="9"/>
  <c r="W144" i="9"/>
  <c r="X144" i="9"/>
  <c r="Q140" i="9"/>
  <c r="U140" i="9"/>
  <c r="T140" i="9"/>
  <c r="P140" i="9"/>
  <c r="S140" i="9"/>
  <c r="X140" i="9"/>
  <c r="O140" i="9"/>
  <c r="V140" i="9"/>
  <c r="Q136" i="9"/>
  <c r="U136" i="9"/>
  <c r="R136" i="9"/>
  <c r="X136" i="9"/>
  <c r="P136" i="9"/>
  <c r="V136" i="9"/>
  <c r="W136" i="9"/>
  <c r="S136" i="9"/>
  <c r="Q132" i="9"/>
  <c r="U132" i="9"/>
  <c r="T132" i="9"/>
  <c r="P132" i="9"/>
  <c r="S132" i="9"/>
  <c r="X132" i="9"/>
  <c r="O132" i="9"/>
  <c r="V132" i="9"/>
  <c r="Q128" i="9"/>
  <c r="U128" i="9"/>
  <c r="S128" i="9"/>
  <c r="P128" i="9"/>
  <c r="V128" i="9"/>
  <c r="R128" i="9"/>
  <c r="W128" i="9"/>
  <c r="X128" i="9"/>
  <c r="Q124" i="9"/>
  <c r="U124" i="9"/>
  <c r="T124" i="9"/>
  <c r="V124" i="9"/>
  <c r="S124" i="9"/>
  <c r="X124" i="9"/>
  <c r="O124" i="9"/>
  <c r="P124" i="9"/>
  <c r="Q120" i="9"/>
  <c r="U120" i="9"/>
  <c r="R120" i="9"/>
  <c r="X120" i="9"/>
  <c r="P120" i="9"/>
  <c r="V120" i="9"/>
  <c r="W120" i="9"/>
  <c r="S120" i="9"/>
  <c r="Q116" i="9"/>
  <c r="U116" i="9"/>
  <c r="O116" i="9"/>
  <c r="P116" i="9"/>
  <c r="S116" i="9"/>
  <c r="X116" i="9"/>
  <c r="T116" i="9"/>
  <c r="V116" i="9"/>
  <c r="Q112" i="9"/>
  <c r="U112" i="9"/>
  <c r="W112" i="9"/>
  <c r="X112" i="9"/>
  <c r="P112" i="9"/>
  <c r="V112" i="9"/>
  <c r="R112" i="9"/>
  <c r="S112" i="9"/>
  <c r="Q108" i="9"/>
  <c r="U108" i="9"/>
  <c r="O108" i="9"/>
  <c r="V108" i="9"/>
  <c r="S108" i="9"/>
  <c r="X108" i="9"/>
  <c r="T108" i="9"/>
  <c r="P108" i="9"/>
  <c r="Q104" i="9"/>
  <c r="U104" i="9"/>
  <c r="R104" i="9"/>
  <c r="X104" i="9"/>
  <c r="P104" i="9"/>
  <c r="V104" i="9"/>
  <c r="W104" i="9"/>
  <c r="S104" i="9"/>
  <c r="Q100" i="9"/>
  <c r="U100" i="9"/>
  <c r="O100" i="9"/>
  <c r="V100" i="9"/>
  <c r="S100" i="9"/>
  <c r="X100" i="9"/>
  <c r="T100" i="9"/>
  <c r="P100" i="9"/>
  <c r="Q96" i="9"/>
  <c r="U96" i="9"/>
  <c r="R96" i="9"/>
  <c r="X96" i="9"/>
  <c r="P96" i="9"/>
  <c r="V96" i="9"/>
  <c r="W96" i="9"/>
  <c r="S96" i="9"/>
  <c r="Q92" i="9"/>
  <c r="U92" i="9"/>
  <c r="O92" i="9"/>
  <c r="P92" i="9"/>
  <c r="S92" i="9"/>
  <c r="X92" i="9"/>
  <c r="T92" i="9"/>
  <c r="V92" i="9"/>
  <c r="Q88" i="9"/>
  <c r="U88" i="9"/>
  <c r="S88" i="9"/>
  <c r="P88" i="9"/>
  <c r="V88" i="9"/>
  <c r="R88" i="9"/>
  <c r="W88" i="9"/>
  <c r="X88" i="9"/>
  <c r="Q84" i="9"/>
  <c r="U84" i="9"/>
  <c r="O84" i="9"/>
  <c r="P84" i="9"/>
  <c r="S84" i="9"/>
  <c r="X84" i="9"/>
  <c r="T84" i="9"/>
  <c r="V84" i="9"/>
  <c r="O80" i="9"/>
  <c r="S80" i="9"/>
  <c r="P80" i="9"/>
  <c r="U80" i="9"/>
  <c r="V80" i="9"/>
  <c r="Q80" i="9"/>
  <c r="W80" i="9"/>
  <c r="R80" i="9"/>
  <c r="X80" i="9"/>
  <c r="O76" i="9"/>
  <c r="S76" i="9"/>
  <c r="W76" i="9"/>
  <c r="R76" i="9"/>
  <c r="X76" i="9"/>
  <c r="U76" i="9"/>
  <c r="V76" i="9"/>
  <c r="T76" i="9"/>
  <c r="P76" i="9"/>
  <c r="O72" i="9"/>
  <c r="S72" i="9"/>
  <c r="W72" i="9"/>
  <c r="P72" i="9"/>
  <c r="U72" i="9"/>
  <c r="Q72" i="9"/>
  <c r="X72" i="9"/>
  <c r="R72" i="9"/>
  <c r="T72" i="9"/>
  <c r="O68" i="9"/>
  <c r="S68" i="9"/>
  <c r="W68" i="9"/>
  <c r="R68" i="9"/>
  <c r="X68" i="9"/>
  <c r="P68" i="9"/>
  <c r="Q68" i="9"/>
  <c r="U68" i="9"/>
  <c r="V68" i="9"/>
  <c r="O64" i="9"/>
  <c r="S64" i="9"/>
  <c r="W64" i="9"/>
  <c r="P64" i="9"/>
  <c r="U64" i="9"/>
  <c r="R64" i="9"/>
  <c r="T64" i="9"/>
  <c r="V64" i="9"/>
  <c r="O60" i="9"/>
  <c r="S60" i="9"/>
  <c r="W60" i="9"/>
  <c r="R60" i="9"/>
  <c r="X60" i="9"/>
  <c r="P60" i="9"/>
  <c r="V60" i="9"/>
  <c r="Q60" i="9"/>
  <c r="T60" i="9"/>
  <c r="O56" i="9"/>
  <c r="S56" i="9"/>
  <c r="W56" i="9"/>
  <c r="P56" i="9"/>
  <c r="U56" i="9"/>
  <c r="Q56" i="9"/>
  <c r="T56" i="9"/>
  <c r="V56" i="9"/>
  <c r="X56" i="9"/>
  <c r="O52" i="9"/>
  <c r="S52" i="9"/>
  <c r="W52" i="9"/>
  <c r="R52" i="9"/>
  <c r="X52" i="9"/>
  <c r="Q52" i="9"/>
  <c r="T52" i="9"/>
  <c r="U52" i="9"/>
  <c r="O48" i="9"/>
  <c r="S48" i="9"/>
  <c r="W48" i="9"/>
  <c r="P48" i="9"/>
  <c r="U48" i="9"/>
  <c r="Q48" i="9"/>
  <c r="R48" i="9"/>
  <c r="V48" i="9"/>
  <c r="X48" i="9"/>
  <c r="O44" i="9"/>
  <c r="S44" i="9"/>
  <c r="W44" i="9"/>
  <c r="R44" i="9"/>
  <c r="X44" i="9"/>
  <c r="V44" i="9"/>
  <c r="T44" i="9"/>
  <c r="U44" i="9"/>
  <c r="P44" i="9"/>
  <c r="O40" i="9"/>
  <c r="S40" i="9"/>
  <c r="W40" i="9"/>
  <c r="P40" i="9"/>
  <c r="U40" i="9"/>
  <c r="T40" i="9"/>
  <c r="Q40" i="9"/>
  <c r="X40" i="9"/>
  <c r="R40" i="9"/>
  <c r="R36" i="9"/>
  <c r="V36" i="9"/>
  <c r="S36" i="9"/>
  <c r="X36" i="9"/>
  <c r="T36" i="9"/>
  <c r="U36" i="9"/>
  <c r="P36" i="9"/>
  <c r="Q36" i="9"/>
  <c r="R32" i="9"/>
  <c r="V32" i="9"/>
  <c r="P32" i="9"/>
  <c r="U32" i="9"/>
  <c r="Q32" i="9"/>
  <c r="X32" i="9"/>
  <c r="S32" i="9"/>
  <c r="T32" i="9"/>
  <c r="W32" i="9"/>
  <c r="R28" i="9"/>
  <c r="V28" i="9"/>
  <c r="S28" i="9"/>
  <c r="X28" i="9"/>
  <c r="O28" i="9"/>
  <c r="U28" i="9"/>
  <c r="P28" i="9"/>
  <c r="W28" i="9"/>
  <c r="Q28" i="9"/>
  <c r="R24" i="9"/>
  <c r="V24" i="9"/>
  <c r="P24" i="9"/>
  <c r="U24" i="9"/>
  <c r="S24" i="9"/>
  <c r="T24" i="9"/>
  <c r="O24" i="9"/>
  <c r="Q24" i="9"/>
  <c r="W24" i="9"/>
  <c r="R20" i="9"/>
  <c r="V20" i="9"/>
  <c r="S20" i="9"/>
  <c r="X20" i="9"/>
  <c r="P20" i="9"/>
  <c r="W20" i="9"/>
  <c r="Q20" i="9"/>
  <c r="O20" i="9"/>
  <c r="T20" i="9"/>
  <c r="U20" i="9"/>
  <c r="R16" i="9"/>
  <c r="V16" i="9"/>
  <c r="P16" i="9"/>
  <c r="U16" i="9"/>
  <c r="T16" i="9"/>
  <c r="O16" i="9"/>
  <c r="W16" i="9"/>
  <c r="S16" i="9"/>
  <c r="X16" i="9"/>
  <c r="R12" i="9"/>
  <c r="V12" i="9"/>
  <c r="S12" i="9"/>
  <c r="X12" i="9"/>
  <c r="Q12" i="9"/>
  <c r="T12" i="9"/>
  <c r="U12" i="9"/>
  <c r="W12" i="9"/>
  <c r="O12" i="9"/>
  <c r="R8" i="9"/>
  <c r="V8" i="9"/>
  <c r="P8" i="9"/>
  <c r="U8" i="9"/>
  <c r="O8" i="9"/>
  <c r="W8" i="9"/>
  <c r="Q8" i="9"/>
  <c r="X8" i="9"/>
  <c r="T8" i="9"/>
  <c r="O144" i="9"/>
  <c r="W140" i="9"/>
  <c r="O128" i="9"/>
  <c r="W124" i="9"/>
  <c r="O112" i="9"/>
  <c r="W108" i="9"/>
  <c r="O96" i="9"/>
  <c r="W92" i="9"/>
  <c r="Q76" i="9"/>
  <c r="V72" i="9"/>
  <c r="U60" i="9"/>
  <c r="R56" i="9"/>
  <c r="V52" i="9"/>
  <c r="O32" i="9"/>
  <c r="T28" i="9"/>
  <c r="X24" i="9"/>
  <c r="P4" i="9"/>
  <c r="T4" i="9"/>
  <c r="X4" i="9"/>
  <c r="R4" i="9"/>
  <c r="Q4" i="9"/>
  <c r="V4" i="9"/>
  <c r="W4" i="9"/>
  <c r="O147" i="9"/>
  <c r="S147" i="9"/>
  <c r="W147" i="9"/>
  <c r="T147" i="9"/>
  <c r="R147" i="9"/>
  <c r="X147" i="9"/>
  <c r="P147" i="9"/>
  <c r="U147" i="9"/>
  <c r="O143" i="9"/>
  <c r="S143" i="9"/>
  <c r="W143" i="9"/>
  <c r="V143" i="9"/>
  <c r="P143" i="9"/>
  <c r="U143" i="9"/>
  <c r="Q143" i="9"/>
  <c r="R143" i="9"/>
  <c r="X143" i="9"/>
  <c r="O139" i="9"/>
  <c r="S139" i="9"/>
  <c r="W139" i="9"/>
  <c r="P139" i="9"/>
  <c r="U139" i="9"/>
  <c r="R139" i="9"/>
  <c r="X139" i="9"/>
  <c r="T139" i="9"/>
  <c r="O135" i="9"/>
  <c r="S135" i="9"/>
  <c r="W135" i="9"/>
  <c r="X135" i="9"/>
  <c r="P135" i="9"/>
  <c r="U135" i="9"/>
  <c r="Q135" i="9"/>
  <c r="V135" i="9"/>
  <c r="R135" i="9"/>
  <c r="O131" i="9"/>
  <c r="S131" i="9"/>
  <c r="W131" i="9"/>
  <c r="T131" i="9"/>
  <c r="R131" i="9"/>
  <c r="X131" i="9"/>
  <c r="P131" i="9"/>
  <c r="U131" i="9"/>
  <c r="O127" i="9"/>
  <c r="S127" i="9"/>
  <c r="W127" i="9"/>
  <c r="V127" i="9"/>
  <c r="X127" i="9"/>
  <c r="P127" i="9"/>
  <c r="U127" i="9"/>
  <c r="Q127" i="9"/>
  <c r="R127" i="9"/>
  <c r="O123" i="9"/>
  <c r="S123" i="9"/>
  <c r="W123" i="9"/>
  <c r="P123" i="9"/>
  <c r="U123" i="9"/>
  <c r="R123" i="9"/>
  <c r="X123" i="9"/>
  <c r="T123" i="9"/>
  <c r="O119" i="9"/>
  <c r="S119" i="9"/>
  <c r="W119" i="9"/>
  <c r="X119" i="9"/>
  <c r="P119" i="9"/>
  <c r="U119" i="9"/>
  <c r="Q119" i="9"/>
  <c r="V119" i="9"/>
  <c r="R119" i="9"/>
  <c r="O115" i="9"/>
  <c r="S115" i="9"/>
  <c r="W115" i="9"/>
  <c r="T115" i="9"/>
  <c r="R115" i="9"/>
  <c r="X115" i="9"/>
  <c r="P115" i="9"/>
  <c r="U115" i="9"/>
  <c r="O111" i="9"/>
  <c r="S111" i="9"/>
  <c r="W111" i="9"/>
  <c r="V111" i="9"/>
  <c r="R111" i="9"/>
  <c r="X111" i="9"/>
  <c r="P111" i="9"/>
  <c r="U111" i="9"/>
  <c r="Q111" i="9"/>
  <c r="O107" i="9"/>
  <c r="S107" i="9"/>
  <c r="W107" i="9"/>
  <c r="P107" i="9"/>
  <c r="U107" i="9"/>
  <c r="R107" i="9"/>
  <c r="X107" i="9"/>
  <c r="T107" i="9"/>
  <c r="O103" i="9"/>
  <c r="S103" i="9"/>
  <c r="W103" i="9"/>
  <c r="Q103" i="9"/>
  <c r="X103" i="9"/>
  <c r="P103" i="9"/>
  <c r="U103" i="9"/>
  <c r="V103" i="9"/>
  <c r="R103" i="9"/>
  <c r="O99" i="9"/>
  <c r="S99" i="9"/>
  <c r="W99" i="9"/>
  <c r="P99" i="9"/>
  <c r="U99" i="9"/>
  <c r="R99" i="9"/>
  <c r="X99" i="9"/>
  <c r="T99" i="9"/>
  <c r="O95" i="9"/>
  <c r="S95" i="9"/>
  <c r="W95" i="9"/>
  <c r="R95" i="9"/>
  <c r="P95" i="9"/>
  <c r="U95" i="9"/>
  <c r="Q95" i="9"/>
  <c r="V95" i="9"/>
  <c r="X95" i="9"/>
  <c r="O91" i="9"/>
  <c r="S91" i="9"/>
  <c r="W91" i="9"/>
  <c r="R91" i="9"/>
  <c r="X91" i="9"/>
  <c r="T91" i="9"/>
  <c r="P91" i="9"/>
  <c r="U91" i="9"/>
  <c r="O87" i="9"/>
  <c r="S87" i="9"/>
  <c r="W87" i="9"/>
  <c r="V87" i="9"/>
  <c r="R87" i="9"/>
  <c r="P87" i="9"/>
  <c r="U87" i="9"/>
  <c r="Q87" i="9"/>
  <c r="X87" i="9"/>
  <c r="O83" i="9"/>
  <c r="S83" i="9"/>
  <c r="W83" i="9"/>
  <c r="R83" i="9"/>
  <c r="X83" i="9"/>
  <c r="T83" i="9"/>
  <c r="P83" i="9"/>
  <c r="U83" i="9"/>
  <c r="Q79" i="9"/>
  <c r="U79" i="9"/>
  <c r="O79" i="9"/>
  <c r="T79" i="9"/>
  <c r="S79" i="9"/>
  <c r="R79" i="9"/>
  <c r="X79" i="9"/>
  <c r="V79" i="9"/>
  <c r="Q75" i="9"/>
  <c r="U75" i="9"/>
  <c r="R75" i="9"/>
  <c r="W75" i="9"/>
  <c r="P75" i="9"/>
  <c r="S75" i="9"/>
  <c r="O75" i="9"/>
  <c r="V75" i="9"/>
  <c r="X75" i="9"/>
  <c r="Q71" i="9"/>
  <c r="U71" i="9"/>
  <c r="O71" i="9"/>
  <c r="T71" i="9"/>
  <c r="V71" i="9"/>
  <c r="P71" i="9"/>
  <c r="W71" i="9"/>
  <c r="S71" i="9"/>
  <c r="Q67" i="9"/>
  <c r="U67" i="9"/>
  <c r="R67" i="9"/>
  <c r="W67" i="9"/>
  <c r="P67" i="9"/>
  <c r="X67" i="9"/>
  <c r="S67" i="9"/>
  <c r="T67" i="9"/>
  <c r="Q63" i="9"/>
  <c r="U63" i="9"/>
  <c r="O63" i="9"/>
  <c r="T63" i="9"/>
  <c r="W63" i="9"/>
  <c r="R63" i="9"/>
  <c r="X63" i="9"/>
  <c r="V63" i="9"/>
  <c r="P63" i="9"/>
  <c r="Q59" i="9"/>
  <c r="U59" i="9"/>
  <c r="R59" i="9"/>
  <c r="W59" i="9"/>
  <c r="V59" i="9"/>
  <c r="S59" i="9"/>
  <c r="T59" i="9"/>
  <c r="O59" i="9"/>
  <c r="Q55" i="9"/>
  <c r="U55" i="9"/>
  <c r="O55" i="9"/>
  <c r="T55" i="9"/>
  <c r="X55" i="9"/>
  <c r="P55" i="9"/>
  <c r="W55" i="9"/>
  <c r="R55" i="9"/>
  <c r="S55" i="9"/>
  <c r="Q51" i="9"/>
  <c r="U51" i="9"/>
  <c r="R51" i="9"/>
  <c r="W51" i="9"/>
  <c r="V51" i="9"/>
  <c r="X51" i="9"/>
  <c r="T51" i="9"/>
  <c r="O51" i="9"/>
  <c r="P51" i="9"/>
  <c r="Q47" i="9"/>
  <c r="U47" i="9"/>
  <c r="O47" i="9"/>
  <c r="T47" i="9"/>
  <c r="V47" i="9"/>
  <c r="R47" i="9"/>
  <c r="X47" i="9"/>
  <c r="S47" i="9"/>
  <c r="Q43" i="9"/>
  <c r="U43" i="9"/>
  <c r="R43" i="9"/>
  <c r="W43" i="9"/>
  <c r="X43" i="9"/>
  <c r="O43" i="9"/>
  <c r="V43" i="9"/>
  <c r="P43" i="9"/>
  <c r="S43" i="9"/>
  <c r="Q39" i="9"/>
  <c r="U39" i="9"/>
  <c r="O39" i="9"/>
  <c r="T39" i="9"/>
  <c r="V39" i="9"/>
  <c r="P39" i="9"/>
  <c r="S39" i="9"/>
  <c r="W39" i="9"/>
  <c r="P35" i="9"/>
  <c r="T35" i="9"/>
  <c r="X35" i="9"/>
  <c r="R35" i="9"/>
  <c r="W35" i="9"/>
  <c r="O35" i="9"/>
  <c r="V35" i="9"/>
  <c r="Q35" i="9"/>
  <c r="S35" i="9"/>
  <c r="U35" i="9"/>
  <c r="P31" i="9"/>
  <c r="T31" i="9"/>
  <c r="X31" i="9"/>
  <c r="O31" i="9"/>
  <c r="U31" i="9"/>
  <c r="S31" i="9"/>
  <c r="V31" i="9"/>
  <c r="Q31" i="9"/>
  <c r="R31" i="9"/>
  <c r="W31" i="9"/>
  <c r="P27" i="9"/>
  <c r="T27" i="9"/>
  <c r="X27" i="9"/>
  <c r="R27" i="9"/>
  <c r="W27" i="9"/>
  <c r="Q27" i="9"/>
  <c r="S27" i="9"/>
  <c r="U27" i="9"/>
  <c r="V27" i="9"/>
  <c r="P23" i="9"/>
  <c r="T23" i="9"/>
  <c r="X23" i="9"/>
  <c r="O23" i="9"/>
  <c r="U23" i="9"/>
  <c r="V23" i="9"/>
  <c r="Q23" i="9"/>
  <c r="W23" i="9"/>
  <c r="R23" i="9"/>
  <c r="P19" i="9"/>
  <c r="T19" i="9"/>
  <c r="X19" i="9"/>
  <c r="R19" i="9"/>
  <c r="W19" i="9"/>
  <c r="S19" i="9"/>
  <c r="U19" i="9"/>
  <c r="O19" i="9"/>
  <c r="Q19" i="9"/>
  <c r="P15" i="9"/>
  <c r="T15" i="9"/>
  <c r="X15" i="9"/>
  <c r="O15" i="9"/>
  <c r="U15" i="9"/>
  <c r="Q15" i="9"/>
  <c r="W15" i="9"/>
  <c r="R15" i="9"/>
  <c r="S15" i="9"/>
  <c r="V15" i="9"/>
  <c r="P11" i="9"/>
  <c r="T11" i="9"/>
  <c r="X11" i="9"/>
  <c r="R11" i="9"/>
  <c r="W11" i="9"/>
  <c r="U11" i="9"/>
  <c r="O11" i="9"/>
  <c r="V11" i="9"/>
  <c r="Q11" i="9"/>
  <c r="S11" i="9"/>
  <c r="P7" i="9"/>
  <c r="T7" i="9"/>
  <c r="X7" i="9"/>
  <c r="O7" i="9"/>
  <c r="U7" i="9"/>
  <c r="R7" i="9"/>
  <c r="S7" i="9"/>
  <c r="Q7" i="9"/>
  <c r="V7" i="9"/>
  <c r="W7" i="9"/>
  <c r="O4" i="9"/>
  <c r="Q147" i="9"/>
  <c r="T143" i="9"/>
  <c r="R140" i="9"/>
  <c r="T136" i="9"/>
  <c r="Q131" i="9"/>
  <c r="T127" i="9"/>
  <c r="R124" i="9"/>
  <c r="T120" i="9"/>
  <c r="Q115" i="9"/>
  <c r="T111" i="9"/>
  <c r="R108" i="9"/>
  <c r="T104" i="9"/>
  <c r="Q99" i="9"/>
  <c r="T95" i="9"/>
  <c r="R92" i="9"/>
  <c r="T88" i="9"/>
  <c r="Q83" i="9"/>
  <c r="P79" i="9"/>
  <c r="T75" i="9"/>
  <c r="X71" i="9"/>
  <c r="X59" i="9"/>
  <c r="V55" i="9"/>
  <c r="P52" i="9"/>
  <c r="T48" i="9"/>
  <c r="O27" i="9"/>
  <c r="S23" i="9"/>
  <c r="U4" i="9"/>
  <c r="W148" i="9"/>
  <c r="V139" i="9"/>
  <c r="O136" i="9"/>
  <c r="W132" i="9"/>
  <c r="V123" i="9"/>
  <c r="O120" i="9"/>
  <c r="W116" i="9"/>
  <c r="V107" i="9"/>
  <c r="O104" i="9"/>
  <c r="W100" i="9"/>
  <c r="V91" i="9"/>
  <c r="O88" i="9"/>
  <c r="W84" i="9"/>
  <c r="R71" i="9"/>
  <c r="T68" i="9"/>
  <c r="X64" i="9"/>
  <c r="P59" i="9"/>
  <c r="S51" i="9"/>
  <c r="W47" i="9"/>
  <c r="Q44" i="9"/>
  <c r="V40" i="9"/>
  <c r="W36" i="9"/>
  <c r="O149" i="9"/>
  <c r="S149" i="9"/>
  <c r="W149" i="9"/>
  <c r="O145" i="9"/>
  <c r="S145" i="9"/>
  <c r="W145" i="9"/>
  <c r="O141" i="9"/>
  <c r="S141" i="9"/>
  <c r="W141" i="9"/>
  <c r="O137" i="9"/>
  <c r="S137" i="9"/>
  <c r="W137" i="9"/>
  <c r="O133" i="9"/>
  <c r="S133" i="9"/>
  <c r="W133" i="9"/>
  <c r="O129" i="9"/>
  <c r="S129" i="9"/>
  <c r="W129" i="9"/>
  <c r="O125" i="9"/>
  <c r="S125" i="9"/>
  <c r="W125" i="9"/>
  <c r="O121" i="9"/>
  <c r="S121" i="9"/>
  <c r="W121" i="9"/>
  <c r="O117" i="9"/>
  <c r="S117" i="9"/>
  <c r="W117" i="9"/>
  <c r="O113" i="9"/>
  <c r="S113" i="9"/>
  <c r="W113" i="9"/>
  <c r="O109" i="9"/>
  <c r="S109" i="9"/>
  <c r="W109" i="9"/>
  <c r="O105" i="9"/>
  <c r="S105" i="9"/>
  <c r="W105" i="9"/>
  <c r="O101" i="9"/>
  <c r="S101" i="9"/>
  <c r="W101" i="9"/>
  <c r="O97" i="9"/>
  <c r="S97" i="9"/>
  <c r="W97" i="9"/>
  <c r="O93" i="9"/>
  <c r="S93" i="9"/>
  <c r="W93" i="9"/>
  <c r="O89" i="9"/>
  <c r="S89" i="9"/>
  <c r="W89" i="9"/>
  <c r="O85" i="9"/>
  <c r="S85" i="9"/>
  <c r="W85" i="9"/>
  <c r="O81" i="9"/>
  <c r="S81" i="9"/>
  <c r="W81" i="9"/>
  <c r="Q77" i="9"/>
  <c r="U77" i="9"/>
  <c r="S77" i="9"/>
  <c r="X77" i="9"/>
  <c r="Q73" i="9"/>
  <c r="U73" i="9"/>
  <c r="P73" i="9"/>
  <c r="V73" i="9"/>
  <c r="Q69" i="9"/>
  <c r="U69" i="9"/>
  <c r="S69" i="9"/>
  <c r="X69" i="9"/>
  <c r="Q65" i="9"/>
  <c r="U65" i="9"/>
  <c r="P65" i="9"/>
  <c r="V65" i="9"/>
  <c r="Q61" i="9"/>
  <c r="U61" i="9"/>
  <c r="S61" i="9"/>
  <c r="X61" i="9"/>
  <c r="Q57" i="9"/>
  <c r="U57" i="9"/>
  <c r="P57" i="9"/>
  <c r="V57" i="9"/>
  <c r="Q53" i="9"/>
  <c r="U53" i="9"/>
  <c r="S53" i="9"/>
  <c r="X53" i="9"/>
  <c r="Q49" i="9"/>
  <c r="U49" i="9"/>
  <c r="P49" i="9"/>
  <c r="V49" i="9"/>
  <c r="Q45" i="9"/>
  <c r="U45" i="9"/>
  <c r="S45" i="9"/>
  <c r="X45" i="9"/>
  <c r="Q41" i="9"/>
  <c r="U41" i="9"/>
  <c r="P41" i="9"/>
  <c r="V41" i="9"/>
  <c r="P37" i="9"/>
  <c r="T37" i="9"/>
  <c r="X37" i="9"/>
  <c r="S37" i="9"/>
  <c r="Q37" i="9"/>
  <c r="W37" i="9"/>
  <c r="P33" i="9"/>
  <c r="T33" i="9"/>
  <c r="X33" i="9"/>
  <c r="Q33" i="9"/>
  <c r="V33" i="9"/>
  <c r="U33" i="9"/>
  <c r="P29" i="9"/>
  <c r="T29" i="9"/>
  <c r="X29" i="9"/>
  <c r="S29" i="9"/>
  <c r="R29" i="9"/>
  <c r="U29" i="9"/>
  <c r="P25" i="9"/>
  <c r="T25" i="9"/>
  <c r="X25" i="9"/>
  <c r="Q25" i="9"/>
  <c r="V25" i="9"/>
  <c r="O25" i="9"/>
  <c r="W25" i="9"/>
  <c r="R25" i="9"/>
  <c r="P21" i="9"/>
  <c r="T21" i="9"/>
  <c r="X21" i="9"/>
  <c r="S21" i="9"/>
  <c r="U21" i="9"/>
  <c r="O21" i="9"/>
  <c r="V21" i="9"/>
  <c r="P17" i="9"/>
  <c r="T17" i="9"/>
  <c r="X17" i="9"/>
  <c r="Q17" i="9"/>
  <c r="V17" i="9"/>
  <c r="R17" i="9"/>
  <c r="S17" i="9"/>
  <c r="P13" i="9"/>
  <c r="T13" i="9"/>
  <c r="X13" i="9"/>
  <c r="S13" i="9"/>
  <c r="O13" i="9"/>
  <c r="V13" i="9"/>
  <c r="Q13" i="9"/>
  <c r="W13" i="9"/>
  <c r="P9" i="9"/>
  <c r="T9" i="9"/>
  <c r="X9" i="9"/>
  <c r="Q9" i="9"/>
  <c r="V9" i="9"/>
  <c r="S9" i="9"/>
  <c r="U9" i="9"/>
  <c r="P5" i="9"/>
  <c r="T5" i="9"/>
  <c r="X5" i="9"/>
  <c r="S5" i="9"/>
  <c r="Q5" i="9"/>
  <c r="W5" i="9"/>
  <c r="R5" i="9"/>
  <c r="T149" i="9"/>
  <c r="V145" i="9"/>
  <c r="Q145" i="9"/>
  <c r="T141" i="9"/>
  <c r="V137" i="9"/>
  <c r="Q137" i="9"/>
  <c r="T133" i="9"/>
  <c r="V129" i="9"/>
  <c r="Q129" i="9"/>
  <c r="T125" i="9"/>
  <c r="V121" i="9"/>
  <c r="Q121" i="9"/>
  <c r="T117" i="9"/>
  <c r="V113" i="9"/>
  <c r="Q113" i="9"/>
  <c r="T109" i="9"/>
  <c r="V105" i="9"/>
  <c r="Q105" i="9"/>
  <c r="T101" i="9"/>
  <c r="V97" i="9"/>
  <c r="Q97" i="9"/>
  <c r="T93" i="9"/>
  <c r="V89" i="9"/>
  <c r="Q89" i="9"/>
  <c r="T85" i="9"/>
  <c r="V81" i="9"/>
  <c r="Q81" i="9"/>
  <c r="W77" i="9"/>
  <c r="P77" i="9"/>
  <c r="T73" i="9"/>
  <c r="R69" i="9"/>
  <c r="W65" i="9"/>
  <c r="O65" i="9"/>
  <c r="T61" i="9"/>
  <c r="X57" i="9"/>
  <c r="R57" i="9"/>
  <c r="V53" i="9"/>
  <c r="O53" i="9"/>
  <c r="S49" i="9"/>
  <c r="W45" i="9"/>
  <c r="P45" i="9"/>
  <c r="T41" i="9"/>
  <c r="O37" i="9"/>
  <c r="R33" i="9"/>
  <c r="O29" i="9"/>
  <c r="S25" i="9"/>
  <c r="R21" i="9"/>
  <c r="W17" i="9"/>
  <c r="O5" i="9"/>
  <c r="O78" i="9"/>
  <c r="S78" i="9"/>
  <c r="W78" i="9"/>
  <c r="O74" i="9"/>
  <c r="S74" i="9"/>
  <c r="W74" i="9"/>
  <c r="O70" i="9"/>
  <c r="S70" i="9"/>
  <c r="W70" i="9"/>
  <c r="O66" i="9"/>
  <c r="S66" i="9"/>
  <c r="W66" i="9"/>
  <c r="O62" i="9"/>
  <c r="S62" i="9"/>
  <c r="W62" i="9"/>
  <c r="O58" i="9"/>
  <c r="S58" i="9"/>
  <c r="W58" i="9"/>
  <c r="O54" i="9"/>
  <c r="S54" i="9"/>
  <c r="W54" i="9"/>
  <c r="O50" i="9"/>
  <c r="S50" i="9"/>
  <c r="W50" i="9"/>
  <c r="O46" i="9"/>
  <c r="S46" i="9"/>
  <c r="W46" i="9"/>
  <c r="O42" i="9"/>
  <c r="S42" i="9"/>
  <c r="W42" i="9"/>
  <c r="O38" i="9"/>
  <c r="S38" i="9"/>
  <c r="W38" i="9"/>
  <c r="R34" i="9"/>
  <c r="V34" i="9"/>
  <c r="Q34" i="9"/>
  <c r="W34" i="9"/>
  <c r="R30" i="9"/>
  <c r="V30" i="9"/>
  <c r="O30" i="9"/>
  <c r="T30" i="9"/>
  <c r="R26" i="9"/>
  <c r="V26" i="9"/>
  <c r="Q26" i="9"/>
  <c r="W26" i="9"/>
  <c r="R22" i="9"/>
  <c r="V22" i="9"/>
  <c r="O22" i="9"/>
  <c r="T22" i="9"/>
  <c r="R18" i="9"/>
  <c r="V18" i="9"/>
  <c r="Q18" i="9"/>
  <c r="W18" i="9"/>
  <c r="R14" i="9"/>
  <c r="V14" i="9"/>
  <c r="O14" i="9"/>
  <c r="T14" i="9"/>
  <c r="R10" i="9"/>
  <c r="V10" i="9"/>
  <c r="Q10" i="9"/>
  <c r="W10" i="9"/>
  <c r="R6" i="9"/>
  <c r="V6" i="9"/>
  <c r="O6" i="9"/>
  <c r="T6" i="9"/>
  <c r="U150" i="9"/>
  <c r="U146" i="9"/>
  <c r="U142" i="9"/>
  <c r="U138" i="9"/>
  <c r="U134" i="9"/>
  <c r="U130" i="9"/>
  <c r="U126" i="9"/>
  <c r="U122" i="9"/>
  <c r="U118" i="9"/>
  <c r="U114" i="9"/>
  <c r="U110" i="9"/>
  <c r="U106" i="9"/>
  <c r="U102" i="9"/>
  <c r="U98" i="9"/>
  <c r="U94" i="9"/>
  <c r="U90" i="9"/>
  <c r="U86" i="9"/>
  <c r="U82" i="9"/>
  <c r="T78" i="9"/>
  <c r="V74" i="9"/>
  <c r="Q74" i="9"/>
  <c r="T70" i="9"/>
  <c r="V66" i="9"/>
  <c r="Q66" i="9"/>
  <c r="T62" i="9"/>
  <c r="V58" i="9"/>
  <c r="Q58" i="9"/>
  <c r="T54" i="9"/>
  <c r="V50" i="9"/>
  <c r="Q50" i="9"/>
  <c r="T46" i="9"/>
  <c r="V42" i="9"/>
  <c r="Q42" i="9"/>
  <c r="T38" i="9"/>
  <c r="S34" i="9"/>
  <c r="W30" i="9"/>
  <c r="P30" i="9"/>
  <c r="T26" i="9"/>
  <c r="X22" i="9"/>
  <c r="Q22" i="9"/>
  <c r="U18" i="9"/>
  <c r="O18" i="9"/>
  <c r="S14" i="9"/>
  <c r="X10" i="9"/>
  <c r="P10" i="9"/>
  <c r="U6" i="9"/>
  <c r="BC41" i="10"/>
  <c r="BC42" i="10"/>
  <c r="BC43" i="10"/>
  <c r="BC44" i="10"/>
  <c r="BC45" i="10"/>
  <c r="BC46" i="10"/>
  <c r="BC47" i="10"/>
  <c r="BC48" i="10"/>
  <c r="BC49" i="10"/>
  <c r="BC50" i="10"/>
  <c r="BC51" i="10"/>
  <c r="BC52" i="10"/>
  <c r="BC53" i="10"/>
  <c r="BC54" i="10"/>
  <c r="BC55" i="10"/>
  <c r="BC56" i="10"/>
  <c r="BC57" i="10"/>
  <c r="BC58" i="10"/>
  <c r="BC59" i="10"/>
  <c r="BC60" i="10"/>
  <c r="BC61" i="10"/>
  <c r="BC62" i="10"/>
  <c r="BC63" i="10"/>
  <c r="BC64" i="10"/>
  <c r="BC65" i="10"/>
  <c r="BC66" i="10"/>
  <c r="BC67" i="10"/>
  <c r="BC68" i="10"/>
  <c r="BC40" i="10"/>
  <c r="Q152" i="9" l="1"/>
  <c r="R152" i="9"/>
  <c r="W152" i="9"/>
  <c r="P152" i="9"/>
  <c r="S152" i="9"/>
  <c r="T152" i="9"/>
  <c r="U152" i="9"/>
  <c r="V152" i="9"/>
  <c r="O152" i="9"/>
  <c r="X152" i="9"/>
  <c r="AY41" i="10"/>
  <c r="AY42" i="10"/>
  <c r="AY43" i="10"/>
  <c r="AY44" i="10"/>
  <c r="AY45" i="10"/>
  <c r="AY46" i="10"/>
  <c r="AY47" i="10"/>
  <c r="AY48" i="10"/>
  <c r="AY49" i="10"/>
  <c r="AY50" i="10"/>
  <c r="AY51" i="10"/>
  <c r="AY52" i="10"/>
  <c r="AY53" i="10"/>
  <c r="AY54" i="10"/>
  <c r="AY55" i="10"/>
  <c r="AY56" i="10"/>
  <c r="AY57" i="10"/>
  <c r="AY58" i="10"/>
  <c r="AY59" i="10"/>
  <c r="AY60" i="10"/>
  <c r="AY61" i="10"/>
  <c r="AY62" i="10"/>
  <c r="AY63" i="10"/>
  <c r="AY64" i="10"/>
  <c r="AY65" i="10"/>
  <c r="AY66" i="10"/>
  <c r="AY67" i="10"/>
  <c r="AY68" i="10"/>
  <c r="AY40" i="10"/>
  <c r="AU41" i="10"/>
  <c r="AU42" i="10"/>
  <c r="AU43" i="10"/>
  <c r="AU44" i="10"/>
  <c r="AU45" i="10"/>
  <c r="AU46" i="10"/>
  <c r="AU47" i="10"/>
  <c r="AU48" i="10"/>
  <c r="AU49" i="10"/>
  <c r="AU50" i="10"/>
  <c r="AU51" i="10"/>
  <c r="AU52" i="10"/>
  <c r="AU53" i="10"/>
  <c r="AU54" i="10"/>
  <c r="AU55" i="10"/>
  <c r="AU56" i="10"/>
  <c r="AU57" i="10"/>
  <c r="AU58" i="10"/>
  <c r="AU59" i="10"/>
  <c r="AU60" i="10"/>
  <c r="AU61" i="10"/>
  <c r="AU62" i="10"/>
  <c r="AU63" i="10"/>
  <c r="AU64" i="10"/>
  <c r="AU65" i="10"/>
  <c r="AU66" i="10"/>
  <c r="AU67" i="10"/>
  <c r="AU68" i="10"/>
  <c r="AU40" i="10"/>
  <c r="AQ41" i="10"/>
  <c r="AQ42" i="10"/>
  <c r="AQ43" i="10"/>
  <c r="AQ44" i="10"/>
  <c r="AQ45" i="10"/>
  <c r="AQ46" i="10"/>
  <c r="AQ47" i="10"/>
  <c r="AQ48" i="10"/>
  <c r="AQ49" i="10"/>
  <c r="AQ50" i="10"/>
  <c r="AQ51" i="10"/>
  <c r="AQ52" i="10"/>
  <c r="AQ53" i="10"/>
  <c r="AQ54" i="10"/>
  <c r="AQ55" i="10"/>
  <c r="AQ56" i="10"/>
  <c r="AQ57" i="10"/>
  <c r="AQ58" i="10"/>
  <c r="AQ59" i="10"/>
  <c r="AQ60" i="10"/>
  <c r="AQ61" i="10"/>
  <c r="AQ62" i="10"/>
  <c r="AQ63" i="10"/>
  <c r="AQ64" i="10"/>
  <c r="AQ65" i="10"/>
  <c r="AQ66" i="10"/>
  <c r="AQ67" i="10"/>
  <c r="AQ68" i="10"/>
  <c r="AQ40" i="10"/>
  <c r="AM41" i="10"/>
  <c r="AM42" i="10"/>
  <c r="AM43" i="10"/>
  <c r="AM44" i="10"/>
  <c r="AM45" i="10"/>
  <c r="AM46" i="10"/>
  <c r="AM47" i="10"/>
  <c r="AM48" i="10"/>
  <c r="AM49" i="10"/>
  <c r="AM50" i="10"/>
  <c r="AM51" i="10"/>
  <c r="AM52" i="10"/>
  <c r="AM53" i="10"/>
  <c r="AM54" i="10"/>
  <c r="AM55" i="10"/>
  <c r="AM56" i="10"/>
  <c r="AM57" i="10"/>
  <c r="AM58" i="10"/>
  <c r="AM59" i="10"/>
  <c r="AM60" i="10"/>
  <c r="AM61" i="10"/>
  <c r="AM62" i="10"/>
  <c r="AM63" i="10"/>
  <c r="AM64" i="10"/>
  <c r="AM65" i="10"/>
  <c r="AM66" i="10"/>
  <c r="AM67" i="10"/>
  <c r="AM68" i="10"/>
  <c r="AM40" i="10"/>
  <c r="AI41" i="10" l="1"/>
  <c r="AI42" i="10"/>
  <c r="AI43" i="10"/>
  <c r="AI44" i="10"/>
  <c r="AI45" i="10"/>
  <c r="AI46" i="10"/>
  <c r="AI47" i="10"/>
  <c r="AI48" i="10"/>
  <c r="AI49" i="10"/>
  <c r="AI50" i="10"/>
  <c r="AI51" i="10"/>
  <c r="AI52" i="10"/>
  <c r="AI53" i="10"/>
  <c r="AI54" i="10"/>
  <c r="AI55" i="10"/>
  <c r="AI56" i="10"/>
  <c r="AI57" i="10"/>
  <c r="AI58" i="10"/>
  <c r="AI59" i="10"/>
  <c r="AI60" i="10"/>
  <c r="AI61" i="10"/>
  <c r="AI62" i="10"/>
  <c r="AI63" i="10"/>
  <c r="AI64" i="10"/>
  <c r="AI65" i="10"/>
  <c r="AI66" i="10"/>
  <c r="AI67" i="10"/>
  <c r="AI68" i="10"/>
  <c r="AI40" i="10"/>
  <c r="AE41" i="10"/>
  <c r="AE42" i="10"/>
  <c r="AE43" i="10"/>
  <c r="AE44" i="10"/>
  <c r="AE45" i="10"/>
  <c r="AE46" i="10"/>
  <c r="AE47" i="10"/>
  <c r="AE48" i="10"/>
  <c r="AE49" i="10"/>
  <c r="AE50" i="10"/>
  <c r="AE51" i="10"/>
  <c r="AE52" i="10"/>
  <c r="AE53" i="10"/>
  <c r="AE54" i="10"/>
  <c r="AE55" i="10"/>
  <c r="AE56" i="10"/>
  <c r="AE57" i="10"/>
  <c r="AE58" i="10"/>
  <c r="AE59" i="10"/>
  <c r="AE60" i="10"/>
  <c r="AE61" i="10"/>
  <c r="AE62" i="10"/>
  <c r="AE63" i="10"/>
  <c r="AE64" i="10"/>
  <c r="AE65" i="10"/>
  <c r="AE66" i="10"/>
  <c r="AE67" i="10"/>
  <c r="AE68" i="10"/>
  <c r="AE40" i="10"/>
  <c r="AA41" i="10"/>
  <c r="AA42" i="10"/>
  <c r="AA43" i="10"/>
  <c r="AA44" i="10"/>
  <c r="AA45" i="10"/>
  <c r="AA46" i="10"/>
  <c r="AA47" i="10"/>
  <c r="AA48" i="10"/>
  <c r="AA49" i="10"/>
  <c r="AA50" i="10"/>
  <c r="AA51" i="10"/>
  <c r="AA52" i="10"/>
  <c r="AA53" i="10"/>
  <c r="AA54" i="10"/>
  <c r="AA55" i="10"/>
  <c r="AA56" i="10"/>
  <c r="AA57" i="10"/>
  <c r="AA58" i="10"/>
  <c r="AA59" i="10"/>
  <c r="AA60" i="10"/>
  <c r="AA61" i="10"/>
  <c r="AA62" i="10"/>
  <c r="AA63" i="10"/>
  <c r="AA64" i="10"/>
  <c r="AA65" i="10"/>
  <c r="AA66" i="10"/>
  <c r="AA67" i="10"/>
  <c r="AA68" i="10"/>
  <c r="AA40" i="10"/>
  <c r="W41" i="10"/>
  <c r="W42" i="10"/>
  <c r="W43" i="10"/>
  <c r="W44" i="10"/>
  <c r="W45" i="10"/>
  <c r="W46" i="10"/>
  <c r="W47" i="10"/>
  <c r="W48" i="10"/>
  <c r="W49" i="10"/>
  <c r="W50" i="10"/>
  <c r="W51" i="10"/>
  <c r="W52" i="10"/>
  <c r="W53" i="10"/>
  <c r="W54" i="10"/>
  <c r="W55" i="10"/>
  <c r="W56" i="10"/>
  <c r="W57" i="10"/>
  <c r="W58" i="10"/>
  <c r="W59" i="10"/>
  <c r="W60" i="10"/>
  <c r="W61" i="10"/>
  <c r="W62" i="10"/>
  <c r="W63" i="10"/>
  <c r="W64" i="10"/>
  <c r="W65" i="10"/>
  <c r="W66" i="10"/>
  <c r="W67" i="10"/>
  <c r="W68" i="10"/>
  <c r="W40" i="10"/>
  <c r="S41" i="10"/>
  <c r="S42" i="10"/>
  <c r="S43" i="10"/>
  <c r="S44" i="10"/>
  <c r="S45" i="10"/>
  <c r="S46" i="10"/>
  <c r="S47" i="10"/>
  <c r="S48" i="10"/>
  <c r="S49" i="10"/>
  <c r="S50" i="10"/>
  <c r="S51" i="10"/>
  <c r="S52" i="10"/>
  <c r="S53" i="10"/>
  <c r="S54" i="10"/>
  <c r="S55" i="10"/>
  <c r="S56" i="10"/>
  <c r="S57" i="10"/>
  <c r="S58" i="10"/>
  <c r="S59" i="10"/>
  <c r="S60" i="10"/>
  <c r="S61" i="10"/>
  <c r="S62" i="10"/>
  <c r="S63" i="10"/>
  <c r="S64" i="10"/>
  <c r="S65" i="10"/>
  <c r="S66" i="10"/>
  <c r="S67" i="10"/>
  <c r="S68" i="10"/>
  <c r="S40" i="10"/>
  <c r="O41" i="10"/>
  <c r="O42" i="10"/>
  <c r="O43" i="10"/>
  <c r="O44" i="10"/>
  <c r="O45" i="10"/>
  <c r="O46" i="10"/>
  <c r="O47" i="10"/>
  <c r="O48" i="10"/>
  <c r="O49" i="10"/>
  <c r="O50" i="10"/>
  <c r="O51" i="10"/>
  <c r="O52" i="10"/>
  <c r="O53" i="10"/>
  <c r="O54" i="10"/>
  <c r="O55" i="10"/>
  <c r="O56" i="10"/>
  <c r="O57" i="10"/>
  <c r="O58" i="10"/>
  <c r="O59" i="10"/>
  <c r="O60" i="10"/>
  <c r="O61" i="10"/>
  <c r="O62" i="10"/>
  <c r="O63" i="10"/>
  <c r="O64" i="10"/>
  <c r="O65" i="10"/>
  <c r="O66" i="10"/>
  <c r="O67" i="10"/>
  <c r="O68" i="10"/>
  <c r="O40" i="10"/>
  <c r="K41" i="10"/>
  <c r="K42" i="10"/>
  <c r="K43" i="10"/>
  <c r="K44" i="10"/>
  <c r="K45" i="10"/>
  <c r="K46" i="10"/>
  <c r="K47" i="10"/>
  <c r="K48" i="10"/>
  <c r="K49" i="10"/>
  <c r="K50" i="10"/>
  <c r="K51" i="10"/>
  <c r="K52" i="10"/>
  <c r="K53" i="10"/>
  <c r="K54" i="10"/>
  <c r="K55" i="10"/>
  <c r="K56" i="10"/>
  <c r="K57" i="10"/>
  <c r="K58" i="10"/>
  <c r="K59" i="10"/>
  <c r="K60" i="10"/>
  <c r="K61" i="10"/>
  <c r="K62" i="10"/>
  <c r="K63" i="10"/>
  <c r="K64" i="10"/>
  <c r="K65" i="10"/>
  <c r="K66" i="10"/>
  <c r="K67" i="10"/>
  <c r="K68" i="10"/>
  <c r="K40" i="10"/>
  <c r="G68" i="10"/>
  <c r="G41" i="10"/>
  <c r="G42" i="10"/>
  <c r="G43" i="10"/>
  <c r="G44" i="10"/>
  <c r="G45" i="10"/>
  <c r="G46" i="10"/>
  <c r="G47" i="10"/>
  <c r="G48" i="10"/>
  <c r="G49" i="10"/>
  <c r="G50" i="10"/>
  <c r="G51" i="10"/>
  <c r="G52" i="10"/>
  <c r="G53" i="10"/>
  <c r="G54" i="10"/>
  <c r="G55" i="10"/>
  <c r="G56" i="10"/>
  <c r="G57" i="10"/>
  <c r="G58" i="10"/>
  <c r="G59" i="10"/>
  <c r="G60" i="10"/>
  <c r="G61" i="10"/>
  <c r="G62" i="10"/>
  <c r="G63" i="10"/>
  <c r="G64" i="10"/>
  <c r="G65" i="10"/>
  <c r="G66" i="10"/>
  <c r="G67" i="10"/>
  <c r="G40" i="10"/>
  <c r="G37" i="10" l="1"/>
  <c r="K37" i="10"/>
  <c r="O37" i="10"/>
  <c r="S37" i="10"/>
  <c r="W37" i="10"/>
  <c r="AA37" i="10"/>
  <c r="AE37" i="10"/>
  <c r="AI37" i="10"/>
  <c r="AM37" i="10"/>
  <c r="AQ37" i="10"/>
  <c r="AU37" i="10"/>
  <c r="AY37" i="10"/>
  <c r="C37" i="10"/>
  <c r="G21" i="10"/>
  <c r="K21" i="10"/>
  <c r="O21" i="10"/>
  <c r="S21" i="10"/>
  <c r="W21" i="10"/>
  <c r="AA21" i="10"/>
  <c r="AE21" i="10"/>
  <c r="AI21" i="10"/>
  <c r="AM21" i="10"/>
  <c r="AQ21" i="10"/>
  <c r="AU21" i="10"/>
  <c r="AY21" i="10"/>
  <c r="C21" i="10"/>
  <c r="G14" i="10"/>
  <c r="K14" i="10"/>
  <c r="O14" i="10"/>
  <c r="S14" i="10"/>
  <c r="W14" i="10"/>
  <c r="AA14" i="10"/>
  <c r="AE14" i="10"/>
  <c r="AI14" i="10"/>
  <c r="AM14" i="10"/>
  <c r="AQ14" i="10"/>
  <c r="AU14" i="10"/>
  <c r="AY14" i="10"/>
  <c r="C14" i="10"/>
  <c r="C45" i="10" l="1"/>
  <c r="C41" i="10"/>
  <c r="C49" i="10"/>
  <c r="C47" i="10"/>
  <c r="C50" i="10"/>
  <c r="C46" i="10"/>
  <c r="C42" i="10"/>
  <c r="C51" i="10"/>
  <c r="C43" i="10"/>
  <c r="C39" i="10"/>
  <c r="C48" i="10"/>
  <c r="C44" i="10"/>
  <c r="C40" i="10"/>
  <c r="Q153" i="9" l="1"/>
  <c r="U153" i="9" l="1"/>
  <c r="R153" i="9"/>
  <c r="W153" i="9"/>
  <c r="S153" i="9"/>
  <c r="V153" i="9"/>
  <c r="X153" i="9"/>
  <c r="T153" i="9"/>
  <c r="P153" i="9"/>
  <c r="O153" i="9"/>
  <c r="D141" i="7" l="1"/>
  <c r="E141" i="7"/>
  <c r="F141" i="7"/>
  <c r="G141" i="7"/>
  <c r="H141" i="7"/>
  <c r="I141" i="7"/>
  <c r="J141" i="7"/>
  <c r="K141" i="7"/>
  <c r="L141" i="7"/>
  <c r="M141" i="7"/>
  <c r="O141" i="7"/>
  <c r="D142" i="7"/>
  <c r="E142" i="7"/>
  <c r="F142" i="7"/>
  <c r="G142" i="7"/>
  <c r="H142" i="7"/>
  <c r="I142" i="7"/>
  <c r="J142" i="7"/>
  <c r="K142" i="7"/>
  <c r="L142" i="7"/>
  <c r="M142" i="7"/>
  <c r="O142" i="7"/>
  <c r="D143" i="7"/>
  <c r="E143" i="7"/>
  <c r="F143" i="7"/>
  <c r="G143" i="7"/>
  <c r="H143" i="7"/>
  <c r="I143" i="7"/>
  <c r="J143" i="7"/>
  <c r="K143" i="7"/>
  <c r="L143" i="7"/>
  <c r="M143" i="7"/>
  <c r="O143" i="7"/>
  <c r="D144" i="7"/>
  <c r="E144" i="7"/>
  <c r="F144" i="7"/>
  <c r="G144" i="7"/>
  <c r="H144" i="7"/>
  <c r="I144" i="7"/>
  <c r="J144" i="7"/>
  <c r="K144" i="7"/>
  <c r="L144" i="7"/>
  <c r="M144" i="7"/>
  <c r="O144" i="7"/>
  <c r="D145" i="7"/>
  <c r="E145" i="7"/>
  <c r="F145" i="7"/>
  <c r="G145" i="7"/>
  <c r="H145" i="7"/>
  <c r="I145" i="7"/>
  <c r="J145" i="7"/>
  <c r="K145" i="7"/>
  <c r="L145" i="7"/>
  <c r="M145" i="7"/>
  <c r="O145" i="7"/>
  <c r="D146" i="7"/>
  <c r="E146" i="7"/>
  <c r="F146" i="7"/>
  <c r="G146" i="7"/>
  <c r="H146" i="7"/>
  <c r="I146" i="7"/>
  <c r="J146" i="7"/>
  <c r="K146" i="7"/>
  <c r="L146" i="7"/>
  <c r="M146" i="7"/>
  <c r="O146" i="7"/>
  <c r="D147" i="7"/>
  <c r="E147" i="7"/>
  <c r="F147" i="7"/>
  <c r="G147" i="7"/>
  <c r="H147" i="7"/>
  <c r="I147" i="7"/>
  <c r="J147" i="7"/>
  <c r="K147" i="7"/>
  <c r="L147" i="7"/>
  <c r="M147" i="7"/>
  <c r="O147" i="7"/>
  <c r="D148" i="7"/>
  <c r="E148" i="7"/>
  <c r="F148" i="7"/>
  <c r="G148" i="7"/>
  <c r="H148" i="7"/>
  <c r="I148" i="7"/>
  <c r="J148" i="7"/>
  <c r="K148" i="7"/>
  <c r="L148" i="7"/>
  <c r="M148" i="7"/>
  <c r="O148" i="7"/>
  <c r="D149" i="7"/>
  <c r="E149" i="7"/>
  <c r="F149" i="7"/>
  <c r="G149" i="7"/>
  <c r="H149" i="7"/>
  <c r="I149" i="7"/>
  <c r="J149" i="7"/>
  <c r="K149" i="7"/>
  <c r="L149" i="7"/>
  <c r="M149" i="7"/>
  <c r="O149" i="7"/>
  <c r="D150" i="7"/>
  <c r="E150" i="7"/>
  <c r="F150" i="7"/>
  <c r="G150" i="7"/>
  <c r="H150" i="7"/>
  <c r="I150" i="7"/>
  <c r="J150" i="7"/>
  <c r="K150" i="7"/>
  <c r="L150" i="7"/>
  <c r="M150" i="7"/>
  <c r="O150" i="7"/>
  <c r="D151" i="7"/>
  <c r="E151" i="7"/>
  <c r="F151" i="7"/>
  <c r="G151" i="7"/>
  <c r="H151" i="7"/>
  <c r="I151" i="7"/>
  <c r="J151" i="7"/>
  <c r="K151" i="7"/>
  <c r="L151" i="7"/>
  <c r="M151" i="7"/>
  <c r="O151" i="7"/>
  <c r="D152" i="7"/>
  <c r="E152" i="7"/>
  <c r="F152" i="7"/>
  <c r="G152" i="7"/>
  <c r="H152" i="7"/>
  <c r="I152" i="7"/>
  <c r="J152" i="7"/>
  <c r="K152" i="7"/>
  <c r="L152" i="7"/>
  <c r="M152" i="7"/>
  <c r="O152" i="7"/>
  <c r="E140" i="7"/>
  <c r="F140" i="7"/>
  <c r="G140" i="7"/>
  <c r="H140" i="7"/>
  <c r="I140" i="7"/>
  <c r="J140" i="7"/>
  <c r="K140" i="7"/>
  <c r="L140" i="7"/>
  <c r="M140" i="7"/>
  <c r="O140" i="7"/>
  <c r="D140" i="7"/>
  <c r="O125" i="7"/>
  <c r="O126" i="7"/>
  <c r="O127" i="7"/>
  <c r="O128" i="7"/>
  <c r="O129" i="7"/>
  <c r="O130" i="7"/>
  <c r="O131" i="7"/>
  <c r="O132" i="7"/>
  <c r="O133" i="7"/>
  <c r="O134" i="7"/>
  <c r="O135" i="7"/>
  <c r="O136" i="7"/>
  <c r="O124" i="7"/>
  <c r="D125" i="7"/>
  <c r="E125" i="7"/>
  <c r="F125" i="7"/>
  <c r="G125" i="7"/>
  <c r="H125" i="7"/>
  <c r="I125" i="7"/>
  <c r="J125" i="7"/>
  <c r="K125" i="7"/>
  <c r="L125" i="7"/>
  <c r="M125" i="7"/>
  <c r="G25" i="13" s="1"/>
  <c r="G44" i="13" s="1"/>
  <c r="D126" i="7"/>
  <c r="E126" i="7"/>
  <c r="F126" i="7"/>
  <c r="G126" i="7"/>
  <c r="H126" i="7"/>
  <c r="I126" i="7"/>
  <c r="J126" i="7"/>
  <c r="K126" i="7"/>
  <c r="L126" i="7"/>
  <c r="M126" i="7"/>
  <c r="G26" i="13" s="1"/>
  <c r="G45" i="13" s="1"/>
  <c r="D127" i="7"/>
  <c r="E127" i="7"/>
  <c r="F127" i="7"/>
  <c r="G127" i="7"/>
  <c r="H127" i="7"/>
  <c r="I127" i="7"/>
  <c r="J127" i="7"/>
  <c r="K127" i="7"/>
  <c r="L127" i="7"/>
  <c r="M127" i="7"/>
  <c r="G27" i="13" s="1"/>
  <c r="D128" i="7"/>
  <c r="E128" i="7"/>
  <c r="F128" i="7"/>
  <c r="G128" i="7"/>
  <c r="H128" i="7"/>
  <c r="I128" i="7"/>
  <c r="J128" i="7"/>
  <c r="K128" i="7"/>
  <c r="L128" i="7"/>
  <c r="M128" i="7"/>
  <c r="G28" i="13" s="1"/>
  <c r="G46" i="13" s="1"/>
  <c r="D129" i="7"/>
  <c r="E129" i="7"/>
  <c r="F129" i="7"/>
  <c r="G129" i="7"/>
  <c r="H129" i="7"/>
  <c r="I129" i="7"/>
  <c r="J129" i="7"/>
  <c r="K129" i="7"/>
  <c r="L129" i="7"/>
  <c r="M129" i="7"/>
  <c r="G29" i="13" s="1"/>
  <c r="D130" i="7"/>
  <c r="E130" i="7"/>
  <c r="F130" i="7"/>
  <c r="G130" i="7"/>
  <c r="H130" i="7"/>
  <c r="I130" i="7"/>
  <c r="J130" i="7"/>
  <c r="K130" i="7"/>
  <c r="L130" i="7"/>
  <c r="M130" i="7"/>
  <c r="G30" i="13" s="1"/>
  <c r="G42" i="13" s="1"/>
  <c r="D131" i="7"/>
  <c r="E131" i="7"/>
  <c r="F131" i="7"/>
  <c r="G131" i="7"/>
  <c r="H131" i="7"/>
  <c r="I131" i="7"/>
  <c r="J131" i="7"/>
  <c r="K131" i="7"/>
  <c r="L131" i="7"/>
  <c r="M131" i="7"/>
  <c r="G31" i="13" s="1"/>
  <c r="G47" i="13" s="1"/>
  <c r="D132" i="7"/>
  <c r="E132" i="7"/>
  <c r="F132" i="7"/>
  <c r="G132" i="7"/>
  <c r="H132" i="7"/>
  <c r="I132" i="7"/>
  <c r="J132" i="7"/>
  <c r="K132" i="7"/>
  <c r="L132" i="7"/>
  <c r="M132" i="7"/>
  <c r="G32" i="13" s="1"/>
  <c r="D133" i="7"/>
  <c r="E133" i="7"/>
  <c r="F133" i="7"/>
  <c r="G133" i="7"/>
  <c r="H133" i="7"/>
  <c r="I133" i="7"/>
  <c r="J133" i="7"/>
  <c r="K133" i="7"/>
  <c r="L133" i="7"/>
  <c r="M133" i="7"/>
  <c r="G33" i="13" s="1"/>
  <c r="D134" i="7"/>
  <c r="E134" i="7"/>
  <c r="F134" i="7"/>
  <c r="G134" i="7"/>
  <c r="H134" i="7"/>
  <c r="I134" i="7"/>
  <c r="J134" i="7"/>
  <c r="K134" i="7"/>
  <c r="L134" i="7"/>
  <c r="M134" i="7"/>
  <c r="G34" i="13" s="1"/>
  <c r="D135" i="7"/>
  <c r="E135" i="7"/>
  <c r="F135" i="7"/>
  <c r="G135" i="7"/>
  <c r="H135" i="7"/>
  <c r="I135" i="7"/>
  <c r="J135" i="7"/>
  <c r="K135" i="7"/>
  <c r="L135" i="7"/>
  <c r="M135" i="7"/>
  <c r="G35" i="13" s="1"/>
  <c r="D136" i="7"/>
  <c r="E136" i="7"/>
  <c r="F136" i="7"/>
  <c r="G136" i="7"/>
  <c r="H136" i="7"/>
  <c r="I136" i="7"/>
  <c r="J136" i="7"/>
  <c r="K136" i="7"/>
  <c r="L136" i="7"/>
  <c r="M136" i="7"/>
  <c r="G36" i="13" s="1"/>
  <c r="E124" i="7"/>
  <c r="F124" i="7"/>
  <c r="G124" i="7"/>
  <c r="H124" i="7"/>
  <c r="I124" i="7"/>
  <c r="J124" i="7"/>
  <c r="K124" i="7"/>
  <c r="L124" i="7"/>
  <c r="M124" i="7"/>
  <c r="D124" i="7"/>
  <c r="D89" i="7"/>
  <c r="E89" i="7"/>
  <c r="F89" i="7"/>
  <c r="G89" i="7"/>
  <c r="H89" i="7"/>
  <c r="I89" i="7"/>
  <c r="J89" i="7"/>
  <c r="K89" i="7"/>
  <c r="L89" i="7"/>
  <c r="M89" i="7"/>
  <c r="D90" i="7"/>
  <c r="E90" i="7"/>
  <c r="F90" i="7"/>
  <c r="G90" i="7"/>
  <c r="H90" i="7"/>
  <c r="I90" i="7"/>
  <c r="J90" i="7"/>
  <c r="K90" i="7"/>
  <c r="L90" i="7"/>
  <c r="M90" i="7"/>
  <c r="D91" i="7"/>
  <c r="E91" i="7"/>
  <c r="F91" i="7"/>
  <c r="G91" i="7"/>
  <c r="H91" i="7"/>
  <c r="I91" i="7"/>
  <c r="J91" i="7"/>
  <c r="K91" i="7"/>
  <c r="L91" i="7"/>
  <c r="M91" i="7"/>
  <c r="D92" i="7"/>
  <c r="E92" i="7"/>
  <c r="F92" i="7"/>
  <c r="G92" i="7"/>
  <c r="H92" i="7"/>
  <c r="I92" i="7"/>
  <c r="J92" i="7"/>
  <c r="K92" i="7"/>
  <c r="L92" i="7"/>
  <c r="M92" i="7"/>
  <c r="D93" i="7"/>
  <c r="E93" i="7"/>
  <c r="F93" i="7"/>
  <c r="G93" i="7"/>
  <c r="H93" i="7"/>
  <c r="I93" i="7"/>
  <c r="J93" i="7"/>
  <c r="K93" i="7"/>
  <c r="L93" i="7"/>
  <c r="M93" i="7"/>
  <c r="D94" i="7"/>
  <c r="E94" i="7"/>
  <c r="F94" i="7"/>
  <c r="G94" i="7"/>
  <c r="H94" i="7"/>
  <c r="I94" i="7"/>
  <c r="J94" i="7"/>
  <c r="K94" i="7"/>
  <c r="L94" i="7"/>
  <c r="M94" i="7"/>
  <c r="D95" i="7"/>
  <c r="E95" i="7"/>
  <c r="F95" i="7"/>
  <c r="G95" i="7"/>
  <c r="H95" i="7"/>
  <c r="I95" i="7"/>
  <c r="J95" i="7"/>
  <c r="K95" i="7"/>
  <c r="L95" i="7"/>
  <c r="M95" i="7"/>
  <c r="D96" i="7"/>
  <c r="E96" i="7"/>
  <c r="F96" i="7"/>
  <c r="G96" i="7"/>
  <c r="H96" i="7"/>
  <c r="I96" i="7"/>
  <c r="J96" i="7"/>
  <c r="K96" i="7"/>
  <c r="L96" i="7"/>
  <c r="M96" i="7"/>
  <c r="D97" i="7"/>
  <c r="E97" i="7"/>
  <c r="F97" i="7"/>
  <c r="G97" i="7"/>
  <c r="H97" i="7"/>
  <c r="I97" i="7"/>
  <c r="J97" i="7"/>
  <c r="K97" i="7"/>
  <c r="L97" i="7"/>
  <c r="M97" i="7"/>
  <c r="D98" i="7"/>
  <c r="E98" i="7"/>
  <c r="F98" i="7"/>
  <c r="G98" i="7"/>
  <c r="H98" i="7"/>
  <c r="I98" i="7"/>
  <c r="J98" i="7"/>
  <c r="K98" i="7"/>
  <c r="L98" i="7"/>
  <c r="M98" i="7"/>
  <c r="D99" i="7"/>
  <c r="E99" i="7"/>
  <c r="F99" i="7"/>
  <c r="G99" i="7"/>
  <c r="H99" i="7"/>
  <c r="I99" i="7"/>
  <c r="J99" i="7"/>
  <c r="K99" i="7"/>
  <c r="L99" i="7"/>
  <c r="M99" i="7"/>
  <c r="D100" i="7"/>
  <c r="E100" i="7"/>
  <c r="F100" i="7"/>
  <c r="G100" i="7"/>
  <c r="H100" i="7"/>
  <c r="I100" i="7"/>
  <c r="J100" i="7"/>
  <c r="K100" i="7"/>
  <c r="L100" i="7"/>
  <c r="M100" i="7"/>
  <c r="D101" i="7"/>
  <c r="E101" i="7"/>
  <c r="F101" i="7"/>
  <c r="G101" i="7"/>
  <c r="H101" i="7"/>
  <c r="I101" i="7"/>
  <c r="J101" i="7"/>
  <c r="K101" i="7"/>
  <c r="L101" i="7"/>
  <c r="M101" i="7"/>
  <c r="O90" i="7"/>
  <c r="O91" i="7"/>
  <c r="O92" i="7"/>
  <c r="O93" i="7"/>
  <c r="O94" i="7"/>
  <c r="O95" i="7"/>
  <c r="O96" i="7"/>
  <c r="O97" i="7"/>
  <c r="O98" i="7"/>
  <c r="O99" i="7"/>
  <c r="O100" i="7"/>
  <c r="O101" i="7"/>
  <c r="O89" i="7"/>
  <c r="AZ36" i="10"/>
  <c r="AZ35" i="10"/>
  <c r="AZ34" i="10"/>
  <c r="AZ33" i="10"/>
  <c r="AZ32" i="10"/>
  <c r="AZ31" i="10"/>
  <c r="AZ30" i="10"/>
  <c r="AZ29" i="10"/>
  <c r="AZ28" i="10"/>
  <c r="AZ27" i="10"/>
  <c r="AZ26" i="10"/>
  <c r="AZ25" i="10"/>
  <c r="AZ24" i="10"/>
  <c r="AZ23" i="10"/>
  <c r="AV36" i="10"/>
  <c r="AV35" i="10"/>
  <c r="AV34" i="10"/>
  <c r="AV33" i="10"/>
  <c r="AV32" i="10"/>
  <c r="AV31" i="10"/>
  <c r="AV30" i="10"/>
  <c r="AV29" i="10"/>
  <c r="AV28" i="10"/>
  <c r="AV27" i="10"/>
  <c r="AV26" i="10"/>
  <c r="AV25" i="10"/>
  <c r="AV24" i="10"/>
  <c r="AV23" i="10"/>
  <c r="AR36" i="10"/>
  <c r="AR35" i="10"/>
  <c r="AR34" i="10"/>
  <c r="AR33" i="10"/>
  <c r="AR32" i="10"/>
  <c r="AR31" i="10"/>
  <c r="AR30" i="10"/>
  <c r="AR29" i="10"/>
  <c r="AR28" i="10"/>
  <c r="AR27" i="10"/>
  <c r="AR26" i="10"/>
  <c r="AR25" i="10"/>
  <c r="AR24" i="10"/>
  <c r="AR23" i="10"/>
  <c r="AN36" i="10"/>
  <c r="AN35" i="10"/>
  <c r="AN34" i="10"/>
  <c r="AN33" i="10"/>
  <c r="AN32" i="10"/>
  <c r="AN31" i="10"/>
  <c r="AN30" i="10"/>
  <c r="AN29" i="10"/>
  <c r="AN28" i="10"/>
  <c r="AN27" i="10"/>
  <c r="AN26" i="10"/>
  <c r="AN25" i="10"/>
  <c r="AN24" i="10"/>
  <c r="AN23" i="10"/>
  <c r="AJ36" i="10"/>
  <c r="AJ35" i="10"/>
  <c r="AJ34" i="10"/>
  <c r="AJ33" i="10"/>
  <c r="AJ32" i="10"/>
  <c r="AJ31" i="10"/>
  <c r="AJ30" i="10"/>
  <c r="AJ29" i="10"/>
  <c r="AJ28" i="10"/>
  <c r="AJ27" i="10"/>
  <c r="AJ26" i="10"/>
  <c r="AJ25" i="10"/>
  <c r="AJ24" i="10"/>
  <c r="AJ23" i="10"/>
  <c r="AF36" i="10"/>
  <c r="AF35" i="10"/>
  <c r="AF34" i="10"/>
  <c r="AF33" i="10"/>
  <c r="AF32" i="10"/>
  <c r="AF31" i="10"/>
  <c r="AF30" i="10"/>
  <c r="AF29" i="10"/>
  <c r="AF28" i="10"/>
  <c r="AF27" i="10"/>
  <c r="AF26" i="10"/>
  <c r="AF25" i="10"/>
  <c r="AF24" i="10"/>
  <c r="AF23" i="10"/>
  <c r="AB36" i="10"/>
  <c r="AB35" i="10"/>
  <c r="AB34" i="10"/>
  <c r="AB33" i="10"/>
  <c r="AB32" i="10"/>
  <c r="AB31" i="10"/>
  <c r="AB30" i="10"/>
  <c r="AB29" i="10"/>
  <c r="AB28" i="10"/>
  <c r="AB27" i="10"/>
  <c r="AB26" i="10"/>
  <c r="AB25" i="10"/>
  <c r="AB24" i="10"/>
  <c r="AB23" i="10"/>
  <c r="X36" i="10"/>
  <c r="X35" i="10"/>
  <c r="X34" i="10"/>
  <c r="X33" i="10"/>
  <c r="X32" i="10"/>
  <c r="X31" i="10"/>
  <c r="X30" i="10"/>
  <c r="X29" i="10"/>
  <c r="X28" i="10"/>
  <c r="X27" i="10"/>
  <c r="X26" i="10"/>
  <c r="X25" i="10"/>
  <c r="X24" i="10"/>
  <c r="X23" i="10"/>
  <c r="T36" i="10"/>
  <c r="T35" i="10"/>
  <c r="T34" i="10"/>
  <c r="T33" i="10"/>
  <c r="T32" i="10"/>
  <c r="T31" i="10"/>
  <c r="T30" i="10"/>
  <c r="T29" i="10"/>
  <c r="T28" i="10"/>
  <c r="T27" i="10"/>
  <c r="T26" i="10"/>
  <c r="T25" i="10"/>
  <c r="T24" i="10"/>
  <c r="T23" i="10"/>
  <c r="P36" i="10"/>
  <c r="P35" i="10"/>
  <c r="P34" i="10"/>
  <c r="P33" i="10"/>
  <c r="P32" i="10"/>
  <c r="P31" i="10"/>
  <c r="P30" i="10"/>
  <c r="P29" i="10"/>
  <c r="P28" i="10"/>
  <c r="P27" i="10"/>
  <c r="P26" i="10"/>
  <c r="P25" i="10"/>
  <c r="P24" i="10"/>
  <c r="P23" i="10"/>
  <c r="L36" i="10"/>
  <c r="L35" i="10"/>
  <c r="L34" i="10"/>
  <c r="L33" i="10"/>
  <c r="L32" i="10"/>
  <c r="L31" i="10"/>
  <c r="L30" i="10"/>
  <c r="L29" i="10"/>
  <c r="L28" i="10"/>
  <c r="L27" i="10"/>
  <c r="L26" i="10"/>
  <c r="L25" i="10"/>
  <c r="L24" i="10"/>
  <c r="L23" i="10"/>
  <c r="H36" i="10"/>
  <c r="H35" i="10"/>
  <c r="H34" i="10"/>
  <c r="H33" i="10"/>
  <c r="H32" i="10"/>
  <c r="H31" i="10"/>
  <c r="H30" i="10"/>
  <c r="H29" i="10"/>
  <c r="H28" i="10"/>
  <c r="H27" i="10"/>
  <c r="H26" i="10"/>
  <c r="H25" i="10"/>
  <c r="H24" i="10"/>
  <c r="H23" i="10"/>
  <c r="D24" i="10"/>
  <c r="D25" i="10"/>
  <c r="D26" i="10"/>
  <c r="D27" i="10"/>
  <c r="D28" i="10"/>
  <c r="D29" i="10"/>
  <c r="D30" i="10"/>
  <c r="D31" i="10"/>
  <c r="D32" i="10"/>
  <c r="D33" i="10"/>
  <c r="D34" i="10"/>
  <c r="D35" i="10"/>
  <c r="D36" i="10"/>
  <c r="D23" i="10"/>
  <c r="AZ17" i="10"/>
  <c r="AZ18" i="10"/>
  <c r="AZ19" i="10"/>
  <c r="AZ20" i="10"/>
  <c r="AV17" i="10"/>
  <c r="AV18" i="10"/>
  <c r="AV19" i="10"/>
  <c r="AV20" i="10"/>
  <c r="AR17" i="10"/>
  <c r="AR18" i="10"/>
  <c r="AR19" i="10"/>
  <c r="AR20" i="10"/>
  <c r="AN17" i="10"/>
  <c r="AN18" i="10"/>
  <c r="AN19" i="10"/>
  <c r="AN20" i="10"/>
  <c r="AJ17" i="10"/>
  <c r="AJ18" i="10"/>
  <c r="AJ19" i="10"/>
  <c r="AJ20" i="10"/>
  <c r="AF17" i="10"/>
  <c r="AF18" i="10"/>
  <c r="AF19" i="10"/>
  <c r="AF20" i="10"/>
  <c r="AZ16" i="10"/>
  <c r="AV16" i="10"/>
  <c r="AR16" i="10"/>
  <c r="AN16" i="10"/>
  <c r="AJ16" i="10"/>
  <c r="AF16" i="10"/>
  <c r="AB17" i="10"/>
  <c r="AB18" i="10"/>
  <c r="AB19" i="10"/>
  <c r="AB20" i="10"/>
  <c r="X17" i="10"/>
  <c r="X18" i="10"/>
  <c r="X19" i="10"/>
  <c r="X20" i="10"/>
  <c r="T17" i="10"/>
  <c r="T18" i="10"/>
  <c r="T19" i="10"/>
  <c r="T20" i="10"/>
  <c r="P17" i="10"/>
  <c r="P18" i="10"/>
  <c r="P19" i="10"/>
  <c r="P20" i="10"/>
  <c r="L17" i="10"/>
  <c r="L18" i="10"/>
  <c r="L19" i="10"/>
  <c r="L20" i="10"/>
  <c r="AB16" i="10"/>
  <c r="X16" i="10"/>
  <c r="T16" i="10"/>
  <c r="P16" i="10"/>
  <c r="L16" i="10"/>
  <c r="H17" i="10"/>
  <c r="H18" i="10"/>
  <c r="H19" i="10"/>
  <c r="H20" i="10"/>
  <c r="H16" i="10"/>
  <c r="D17" i="10"/>
  <c r="D18" i="10"/>
  <c r="D19" i="10"/>
  <c r="D20" i="10"/>
  <c r="D16" i="10"/>
  <c r="G24" i="13" l="1"/>
  <c r="G40" i="13" s="1"/>
  <c r="G48" i="13"/>
  <c r="G41" i="13"/>
  <c r="G43" i="13"/>
  <c r="O137" i="7"/>
  <c r="L137" i="7"/>
  <c r="H137" i="7"/>
  <c r="K137" i="7"/>
  <c r="G137" i="7"/>
  <c r="D137" i="7"/>
  <c r="J137" i="7"/>
  <c r="M137" i="7"/>
  <c r="I137" i="7"/>
  <c r="E137" i="7"/>
  <c r="F137" i="7"/>
  <c r="AB5" i="10"/>
  <c r="AB6" i="10"/>
  <c r="AB7" i="10"/>
  <c r="AB8" i="10"/>
  <c r="AB9" i="10"/>
  <c r="AB10" i="10"/>
  <c r="AB11" i="10"/>
  <c r="AB12" i="10"/>
  <c r="AB13" i="10"/>
  <c r="X5" i="10"/>
  <c r="X6" i="10"/>
  <c r="X7" i="10"/>
  <c r="X8" i="10"/>
  <c r="X9" i="10"/>
  <c r="X10" i="10"/>
  <c r="X11" i="10"/>
  <c r="X12" i="10"/>
  <c r="X13" i="10"/>
  <c r="T5" i="10"/>
  <c r="T6" i="10"/>
  <c r="T7" i="10"/>
  <c r="T8" i="10"/>
  <c r="T9" i="10"/>
  <c r="T10" i="10"/>
  <c r="T11" i="10"/>
  <c r="T12" i="10"/>
  <c r="T13" i="10"/>
  <c r="P5" i="10"/>
  <c r="P6" i="10"/>
  <c r="P7" i="10"/>
  <c r="P8" i="10"/>
  <c r="P9" i="10"/>
  <c r="P10" i="10"/>
  <c r="P11" i="10"/>
  <c r="P12" i="10"/>
  <c r="P13" i="10"/>
  <c r="AJ5" i="10"/>
  <c r="AJ6" i="10"/>
  <c r="AJ7" i="10"/>
  <c r="AJ8" i="10"/>
  <c r="AJ9" i="10"/>
  <c r="AJ10" i="10"/>
  <c r="AJ11" i="10"/>
  <c r="AJ12" i="10"/>
  <c r="AJ13" i="10"/>
  <c r="AN5" i="10"/>
  <c r="AN6" i="10"/>
  <c r="AN7" i="10"/>
  <c r="AN8" i="10"/>
  <c r="AN9" i="10"/>
  <c r="AN10" i="10"/>
  <c r="AN11" i="10"/>
  <c r="AN12" i="10"/>
  <c r="AN13" i="10"/>
  <c r="AR5" i="10"/>
  <c r="AR6" i="10"/>
  <c r="AR7" i="10"/>
  <c r="AR8" i="10"/>
  <c r="AR9" i="10"/>
  <c r="AR10" i="10"/>
  <c r="AR11" i="10"/>
  <c r="AR12" i="10"/>
  <c r="AR13" i="10"/>
  <c r="AV5" i="10"/>
  <c r="AV6" i="10"/>
  <c r="AV7" i="10"/>
  <c r="AV8" i="10"/>
  <c r="AV9" i="10"/>
  <c r="AV10" i="10"/>
  <c r="AV11" i="10"/>
  <c r="AV12" i="10"/>
  <c r="AV13" i="10"/>
  <c r="AZ5" i="10"/>
  <c r="AZ6" i="10"/>
  <c r="AZ7" i="10"/>
  <c r="AZ8" i="10"/>
  <c r="AZ9" i="10"/>
  <c r="AZ10" i="10"/>
  <c r="AZ11" i="10"/>
  <c r="AZ12" i="10"/>
  <c r="AZ13" i="10"/>
  <c r="AZ4" i="10"/>
  <c r="AV4" i="10"/>
  <c r="AR4" i="10"/>
  <c r="AN4" i="10"/>
  <c r="AJ4" i="10"/>
  <c r="AF4" i="10"/>
  <c r="AB4" i="10"/>
  <c r="X4" i="10"/>
  <c r="T4" i="10"/>
  <c r="P4" i="10"/>
  <c r="L4" i="10"/>
  <c r="H4" i="10"/>
  <c r="H5" i="10"/>
  <c r="H6" i="10"/>
  <c r="H7" i="10"/>
  <c r="H8" i="10"/>
  <c r="H9" i="10"/>
  <c r="H10" i="10"/>
  <c r="H11" i="10"/>
  <c r="H12" i="10"/>
  <c r="H13" i="10"/>
  <c r="L5" i="10"/>
  <c r="L6" i="10"/>
  <c r="L7" i="10"/>
  <c r="L8" i="10"/>
  <c r="L9" i="10"/>
  <c r="L10" i="10"/>
  <c r="L11" i="10"/>
  <c r="L12" i="10"/>
  <c r="L13" i="10"/>
  <c r="AF5" i="10"/>
  <c r="AF6" i="10"/>
  <c r="AF7" i="10"/>
  <c r="AF8" i="10"/>
  <c r="AF9" i="10"/>
  <c r="AF10" i="10"/>
  <c r="AF11" i="10"/>
  <c r="AF12" i="10"/>
  <c r="AF13" i="10"/>
  <c r="D4" i="10"/>
  <c r="D5" i="10"/>
  <c r="D6" i="10"/>
  <c r="D7" i="10"/>
  <c r="D8" i="10"/>
  <c r="D9" i="10"/>
  <c r="D10" i="10"/>
  <c r="D11" i="10"/>
  <c r="D12" i="10"/>
  <c r="D13" i="10"/>
  <c r="G37" i="13" l="1"/>
  <c r="G49" i="13" s="1"/>
  <c r="O73" i="7"/>
  <c r="O74" i="7"/>
  <c r="O75" i="7"/>
  <c r="O76" i="7"/>
  <c r="O77" i="7"/>
  <c r="O78" i="7"/>
  <c r="O79" i="7"/>
  <c r="O80" i="7"/>
  <c r="O81" i="7"/>
  <c r="O82" i="7"/>
  <c r="O83" i="7"/>
  <c r="O84" i="7"/>
  <c r="O85" i="7"/>
  <c r="E73" i="7"/>
  <c r="F73" i="7"/>
  <c r="G73" i="7"/>
  <c r="H73" i="7"/>
  <c r="I73" i="7"/>
  <c r="J73" i="7"/>
  <c r="K73" i="7"/>
  <c r="L73" i="7"/>
  <c r="M73" i="7"/>
  <c r="E74" i="7"/>
  <c r="F74" i="7"/>
  <c r="G74" i="7"/>
  <c r="H74" i="7"/>
  <c r="I74" i="7"/>
  <c r="J74" i="7"/>
  <c r="K74" i="7"/>
  <c r="L74" i="7"/>
  <c r="M74" i="7"/>
  <c r="F25" i="13" s="1"/>
  <c r="F44" i="13" s="1"/>
  <c r="E75" i="7"/>
  <c r="F75" i="7"/>
  <c r="G75" i="7"/>
  <c r="H75" i="7"/>
  <c r="I75" i="7"/>
  <c r="J75" i="7"/>
  <c r="K75" i="7"/>
  <c r="L75" i="7"/>
  <c r="M75" i="7"/>
  <c r="F26" i="13" s="1"/>
  <c r="F45" i="13" s="1"/>
  <c r="E76" i="7"/>
  <c r="F76" i="7"/>
  <c r="G76" i="7"/>
  <c r="H76" i="7"/>
  <c r="I76" i="7"/>
  <c r="J76" i="7"/>
  <c r="K76" i="7"/>
  <c r="L76" i="7"/>
  <c r="M76" i="7"/>
  <c r="E77" i="7"/>
  <c r="F77" i="7"/>
  <c r="G77" i="7"/>
  <c r="H77" i="7"/>
  <c r="I77" i="7"/>
  <c r="J77" i="7"/>
  <c r="K77" i="7"/>
  <c r="L77" i="7"/>
  <c r="M77" i="7"/>
  <c r="E78" i="7"/>
  <c r="F78" i="7"/>
  <c r="G78" i="7"/>
  <c r="H78" i="7"/>
  <c r="I78" i="7"/>
  <c r="J78" i="7"/>
  <c r="K78" i="7"/>
  <c r="L78" i="7"/>
  <c r="M78" i="7"/>
  <c r="F29" i="13" s="1"/>
  <c r="E79" i="7"/>
  <c r="F79" i="7"/>
  <c r="G79" i="7"/>
  <c r="H79" i="7"/>
  <c r="I79" i="7"/>
  <c r="J79" i="7"/>
  <c r="K79" i="7"/>
  <c r="L79" i="7"/>
  <c r="M79" i="7"/>
  <c r="F30" i="13" s="1"/>
  <c r="F42" i="13" s="1"/>
  <c r="E80" i="7"/>
  <c r="F80" i="7"/>
  <c r="G80" i="7"/>
  <c r="H80" i="7"/>
  <c r="I80" i="7"/>
  <c r="J80" i="7"/>
  <c r="K80" i="7"/>
  <c r="L80" i="7"/>
  <c r="M80" i="7"/>
  <c r="E81" i="7"/>
  <c r="F81" i="7"/>
  <c r="G81" i="7"/>
  <c r="H81" i="7"/>
  <c r="I81" i="7"/>
  <c r="J81" i="7"/>
  <c r="K81" i="7"/>
  <c r="L81" i="7"/>
  <c r="M81" i="7"/>
  <c r="E82" i="7"/>
  <c r="F82" i="7"/>
  <c r="G82" i="7"/>
  <c r="H82" i="7"/>
  <c r="I82" i="7"/>
  <c r="J82" i="7"/>
  <c r="K82" i="7"/>
  <c r="L82" i="7"/>
  <c r="M82" i="7"/>
  <c r="F33" i="13" s="1"/>
  <c r="E83" i="7"/>
  <c r="F83" i="7"/>
  <c r="G83" i="7"/>
  <c r="H83" i="7"/>
  <c r="I83" i="7"/>
  <c r="J83" i="7"/>
  <c r="K83" i="7"/>
  <c r="L83" i="7"/>
  <c r="M83" i="7"/>
  <c r="F34" i="13" s="1"/>
  <c r="E84" i="7"/>
  <c r="F84" i="7"/>
  <c r="G84" i="7"/>
  <c r="H84" i="7"/>
  <c r="I84" i="7"/>
  <c r="J84" i="7"/>
  <c r="K84" i="7"/>
  <c r="L84" i="7"/>
  <c r="M84" i="7"/>
  <c r="E85" i="7"/>
  <c r="F85" i="7"/>
  <c r="G85" i="7"/>
  <c r="H85" i="7"/>
  <c r="I85" i="7"/>
  <c r="J85" i="7"/>
  <c r="K85" i="7"/>
  <c r="L85" i="7"/>
  <c r="M85" i="7"/>
  <c r="D74" i="7"/>
  <c r="D75" i="7"/>
  <c r="D76" i="7"/>
  <c r="D77" i="7"/>
  <c r="D78" i="7"/>
  <c r="D79" i="7"/>
  <c r="D80" i="7"/>
  <c r="D81" i="7"/>
  <c r="D82" i="7"/>
  <c r="D83" i="7"/>
  <c r="D84" i="7"/>
  <c r="D85" i="7"/>
  <c r="D73" i="7"/>
  <c r="D39" i="7"/>
  <c r="E39" i="7"/>
  <c r="F39" i="7"/>
  <c r="G39" i="7"/>
  <c r="H39" i="7"/>
  <c r="I39" i="7"/>
  <c r="J39" i="7"/>
  <c r="K39" i="7"/>
  <c r="L39" i="7"/>
  <c r="M39" i="7"/>
  <c r="E7" i="13" s="1"/>
  <c r="D40" i="7"/>
  <c r="E40" i="7"/>
  <c r="F40" i="7"/>
  <c r="G40" i="7"/>
  <c r="H40" i="7"/>
  <c r="I40" i="7"/>
  <c r="J40" i="7"/>
  <c r="K40" i="7"/>
  <c r="L40" i="7"/>
  <c r="M40" i="7"/>
  <c r="E8" i="13" s="1"/>
  <c r="D41" i="7"/>
  <c r="E41" i="7"/>
  <c r="F41" i="7"/>
  <c r="G41" i="7"/>
  <c r="H41" i="7"/>
  <c r="I41" i="7"/>
  <c r="J41" i="7"/>
  <c r="K41" i="7"/>
  <c r="L41" i="7"/>
  <c r="M41" i="7"/>
  <c r="E9" i="13" s="1"/>
  <c r="D42" i="7"/>
  <c r="E42" i="7"/>
  <c r="F42" i="7"/>
  <c r="G42" i="7"/>
  <c r="H42" i="7"/>
  <c r="I42" i="7"/>
  <c r="J42" i="7"/>
  <c r="K42" i="7"/>
  <c r="L42" i="7"/>
  <c r="M42" i="7"/>
  <c r="E10" i="13" s="1"/>
  <c r="D43" i="7"/>
  <c r="E43" i="7"/>
  <c r="F43" i="7"/>
  <c r="G43" i="7"/>
  <c r="H43" i="7"/>
  <c r="I43" i="7"/>
  <c r="J43" i="7"/>
  <c r="K43" i="7"/>
  <c r="L43" i="7"/>
  <c r="M43" i="7"/>
  <c r="E11" i="13" s="1"/>
  <c r="D44" i="7"/>
  <c r="E44" i="7"/>
  <c r="F44" i="7"/>
  <c r="G44" i="7"/>
  <c r="H44" i="7"/>
  <c r="I44" i="7"/>
  <c r="J44" i="7"/>
  <c r="K44" i="7"/>
  <c r="L44" i="7"/>
  <c r="M44" i="7"/>
  <c r="D45" i="7"/>
  <c r="E45" i="7"/>
  <c r="F45" i="7"/>
  <c r="G45" i="7"/>
  <c r="H45" i="7"/>
  <c r="I45" i="7"/>
  <c r="J45" i="7"/>
  <c r="K45" i="7"/>
  <c r="L45" i="7"/>
  <c r="M45" i="7"/>
  <c r="E13" i="13" s="1"/>
  <c r="D46" i="7"/>
  <c r="E46" i="7"/>
  <c r="F46" i="7"/>
  <c r="G46" i="7"/>
  <c r="H46" i="7"/>
  <c r="I46" i="7"/>
  <c r="J46" i="7"/>
  <c r="K46" i="7"/>
  <c r="L46" i="7"/>
  <c r="M46" i="7"/>
  <c r="D47" i="7"/>
  <c r="E47" i="7"/>
  <c r="F47" i="7"/>
  <c r="G47" i="7"/>
  <c r="H47" i="7"/>
  <c r="I47" i="7"/>
  <c r="J47" i="7"/>
  <c r="K47" i="7"/>
  <c r="L47" i="7"/>
  <c r="M47" i="7"/>
  <c r="E15" i="13" s="1"/>
  <c r="D48" i="7"/>
  <c r="E48" i="7"/>
  <c r="F48" i="7"/>
  <c r="G48" i="7"/>
  <c r="H48" i="7"/>
  <c r="I48" i="7"/>
  <c r="J48" i="7"/>
  <c r="K48" i="7"/>
  <c r="L48" i="7"/>
  <c r="M48" i="7"/>
  <c r="D49" i="7"/>
  <c r="E49" i="7"/>
  <c r="F49" i="7"/>
  <c r="G49" i="7"/>
  <c r="H49" i="7"/>
  <c r="I49" i="7"/>
  <c r="J49" i="7"/>
  <c r="K49" i="7"/>
  <c r="L49" i="7"/>
  <c r="M49" i="7"/>
  <c r="E17" i="13" s="1"/>
  <c r="D50" i="7"/>
  <c r="E50" i="7"/>
  <c r="F50" i="7"/>
  <c r="G50" i="7"/>
  <c r="H50" i="7"/>
  <c r="I50" i="7"/>
  <c r="J50" i="7"/>
  <c r="K50" i="7"/>
  <c r="L50" i="7"/>
  <c r="M50" i="7"/>
  <c r="E38" i="7"/>
  <c r="F38" i="7"/>
  <c r="G38" i="7"/>
  <c r="E6" i="13" s="1"/>
  <c r="H38" i="7"/>
  <c r="I38" i="7"/>
  <c r="J38" i="7"/>
  <c r="K38" i="7"/>
  <c r="L38" i="7"/>
  <c r="M38" i="7"/>
  <c r="D38" i="7"/>
  <c r="O38" i="7" s="1"/>
  <c r="D23" i="7"/>
  <c r="E23" i="7"/>
  <c r="F23" i="7"/>
  <c r="G23" i="7"/>
  <c r="H23" i="7"/>
  <c r="I23" i="7"/>
  <c r="J23" i="7"/>
  <c r="K23" i="7"/>
  <c r="L23" i="7"/>
  <c r="M23" i="7"/>
  <c r="O23" i="7"/>
  <c r="D24" i="7"/>
  <c r="E24" i="7"/>
  <c r="F24" i="7"/>
  <c r="G24" i="7"/>
  <c r="H24" i="7"/>
  <c r="I24" i="7"/>
  <c r="J24" i="7"/>
  <c r="K24" i="7"/>
  <c r="L24" i="7"/>
  <c r="M24" i="7"/>
  <c r="O24" i="7"/>
  <c r="D25" i="7"/>
  <c r="E25" i="7"/>
  <c r="F25" i="7"/>
  <c r="G25" i="7"/>
  <c r="H25" i="7"/>
  <c r="I25" i="7"/>
  <c r="J25" i="7"/>
  <c r="K25" i="7"/>
  <c r="L25" i="7"/>
  <c r="M25" i="7"/>
  <c r="E27" i="13" s="1"/>
  <c r="O25" i="7"/>
  <c r="D26" i="7"/>
  <c r="E26" i="7"/>
  <c r="F26" i="7"/>
  <c r="G26" i="7"/>
  <c r="H26" i="7"/>
  <c r="I26" i="7"/>
  <c r="J26" i="7"/>
  <c r="K26" i="7"/>
  <c r="L26" i="7"/>
  <c r="M26" i="7"/>
  <c r="O26" i="7"/>
  <c r="D27" i="7"/>
  <c r="E27" i="7"/>
  <c r="F27" i="7"/>
  <c r="G27" i="7"/>
  <c r="H27" i="7"/>
  <c r="I27" i="7"/>
  <c r="J27" i="7"/>
  <c r="K27" i="7"/>
  <c r="L27" i="7"/>
  <c r="M27" i="7"/>
  <c r="O27" i="7"/>
  <c r="D28" i="7"/>
  <c r="E28" i="7"/>
  <c r="F28" i="7"/>
  <c r="G28" i="7"/>
  <c r="H28" i="7"/>
  <c r="I28" i="7"/>
  <c r="J28" i="7"/>
  <c r="K28" i="7"/>
  <c r="L28" i="7"/>
  <c r="M28" i="7"/>
  <c r="O28" i="7"/>
  <c r="D29" i="7"/>
  <c r="E29" i="7"/>
  <c r="F29" i="7"/>
  <c r="G29" i="7"/>
  <c r="H29" i="7"/>
  <c r="I29" i="7"/>
  <c r="J29" i="7"/>
  <c r="K29" i="7"/>
  <c r="L29" i="7"/>
  <c r="M29" i="7"/>
  <c r="E31" i="13" s="1"/>
  <c r="E47" i="13" s="1"/>
  <c r="O29" i="7"/>
  <c r="D30" i="7"/>
  <c r="E30" i="7"/>
  <c r="F30" i="7"/>
  <c r="G30" i="7"/>
  <c r="H30" i="7"/>
  <c r="I30" i="7"/>
  <c r="J30" i="7"/>
  <c r="K30" i="7"/>
  <c r="L30" i="7"/>
  <c r="M30" i="7"/>
  <c r="O30" i="7"/>
  <c r="D31" i="7"/>
  <c r="E31" i="7"/>
  <c r="F31" i="7"/>
  <c r="G31" i="7"/>
  <c r="H31" i="7"/>
  <c r="I31" i="7"/>
  <c r="J31" i="7"/>
  <c r="K31" i="7"/>
  <c r="L31" i="7"/>
  <c r="M31" i="7"/>
  <c r="O31" i="7"/>
  <c r="D32" i="7"/>
  <c r="E32" i="7"/>
  <c r="F32" i="7"/>
  <c r="G32" i="7"/>
  <c r="H32" i="7"/>
  <c r="I32" i="7"/>
  <c r="J32" i="7"/>
  <c r="K32" i="7"/>
  <c r="L32" i="7"/>
  <c r="M32" i="7"/>
  <c r="O32" i="7"/>
  <c r="D33" i="7"/>
  <c r="E33" i="7"/>
  <c r="F33" i="7"/>
  <c r="G33" i="7"/>
  <c r="H33" i="7"/>
  <c r="I33" i="7"/>
  <c r="J33" i="7"/>
  <c r="K33" i="7"/>
  <c r="L33" i="7"/>
  <c r="M33" i="7"/>
  <c r="E35" i="13" s="1"/>
  <c r="O33" i="7"/>
  <c r="D34" i="7"/>
  <c r="E34" i="7"/>
  <c r="F34" i="7"/>
  <c r="G34" i="7"/>
  <c r="H34" i="7"/>
  <c r="I34" i="7"/>
  <c r="J34" i="7"/>
  <c r="K34" i="7"/>
  <c r="L34" i="7"/>
  <c r="M34" i="7"/>
  <c r="O34" i="7"/>
  <c r="E22" i="7"/>
  <c r="F22" i="7"/>
  <c r="G22" i="7"/>
  <c r="E24" i="13" s="1"/>
  <c r="H22" i="7"/>
  <c r="I22" i="7"/>
  <c r="J22" i="7"/>
  <c r="K22" i="7"/>
  <c r="L22" i="7"/>
  <c r="M22" i="7"/>
  <c r="O22" i="7"/>
  <c r="D22" i="7"/>
  <c r="E33" i="13" l="1"/>
  <c r="E18" i="13"/>
  <c r="E14" i="13"/>
  <c r="E29" i="13"/>
  <c r="E25" i="13"/>
  <c r="E44" i="13" s="1"/>
  <c r="E16" i="13"/>
  <c r="E12" i="13"/>
  <c r="F35" i="13"/>
  <c r="F31" i="13"/>
  <c r="F47" i="13" s="1"/>
  <c r="F27" i="13"/>
  <c r="E36" i="13"/>
  <c r="E48" i="13" s="1"/>
  <c r="E32" i="13"/>
  <c r="E28" i="13"/>
  <c r="E46" i="13" s="1"/>
  <c r="E34" i="13"/>
  <c r="E30" i="13"/>
  <c r="E42" i="13" s="1"/>
  <c r="CJ8" i="8" s="1"/>
  <c r="E26" i="13"/>
  <c r="E45" i="13" s="1"/>
  <c r="CJ11" i="8" s="1"/>
  <c r="F36" i="13"/>
  <c r="F48" i="13" s="1"/>
  <c r="F32" i="13"/>
  <c r="F41" i="13" s="1"/>
  <c r="F28" i="13"/>
  <c r="F46" i="13" s="1"/>
  <c r="F24" i="13"/>
  <c r="F40" i="13" s="1"/>
  <c r="O50" i="7"/>
  <c r="O48" i="7"/>
  <c r="O46" i="7"/>
  <c r="O44" i="7"/>
  <c r="O42" i="7"/>
  <c r="O40" i="7"/>
  <c r="O49" i="7"/>
  <c r="O47" i="7"/>
  <c r="O45" i="7"/>
  <c r="O43" i="7"/>
  <c r="O41" i="7"/>
  <c r="O39" i="7"/>
  <c r="CJ14" i="8"/>
  <c r="CJ10" i="8"/>
  <c r="E43" i="13"/>
  <c r="X19" i="13"/>
  <c r="G14" i="13"/>
  <c r="X15" i="13"/>
  <c r="G10" i="13"/>
  <c r="F18" i="13"/>
  <c r="F16" i="13"/>
  <c r="F14" i="13"/>
  <c r="F12" i="13"/>
  <c r="F10" i="13"/>
  <c r="F8" i="13"/>
  <c r="E40" i="13"/>
  <c r="X22" i="13"/>
  <c r="G17" i="13"/>
  <c r="X18" i="13"/>
  <c r="G13" i="13"/>
  <c r="X14" i="13"/>
  <c r="G9" i="13"/>
  <c r="X23" i="13"/>
  <c r="G18" i="13"/>
  <c r="F43" i="13"/>
  <c r="X21" i="13"/>
  <c r="G16" i="13"/>
  <c r="G12" i="13"/>
  <c r="X17" i="13"/>
  <c r="X13" i="13"/>
  <c r="F17" i="13"/>
  <c r="F15" i="13"/>
  <c r="F13" i="13"/>
  <c r="F11" i="13"/>
  <c r="F9" i="13"/>
  <c r="V20" i="13"/>
  <c r="V16" i="13"/>
  <c r="V12" i="13"/>
  <c r="V19" i="13"/>
  <c r="V21" i="13"/>
  <c r="V17" i="13"/>
  <c r="V13" i="13"/>
  <c r="V23" i="13"/>
  <c r="V15" i="13"/>
  <c r="V22" i="13"/>
  <c r="V18" i="13"/>
  <c r="V14" i="13"/>
  <c r="V11" i="13"/>
  <c r="Z11" i="13" s="1"/>
  <c r="G15" i="13"/>
  <c r="X20" i="13"/>
  <c r="G11" i="13"/>
  <c r="X16" i="13"/>
  <c r="G7" i="13"/>
  <c r="X12" i="13"/>
  <c r="D86" i="7"/>
  <c r="J86" i="7"/>
  <c r="I86" i="7"/>
  <c r="O86" i="7"/>
  <c r="L86" i="7"/>
  <c r="H86" i="7"/>
  <c r="M86" i="7"/>
  <c r="E86" i="7"/>
  <c r="O35" i="7"/>
  <c r="K86" i="7"/>
  <c r="G86" i="7"/>
  <c r="J35" i="7"/>
  <c r="F35" i="7"/>
  <c r="M35" i="7"/>
  <c r="I35" i="7"/>
  <c r="E35" i="7"/>
  <c r="L35" i="7"/>
  <c r="H35" i="7"/>
  <c r="F86" i="7"/>
  <c r="D35" i="7"/>
  <c r="K35" i="7"/>
  <c r="G35" i="7"/>
  <c r="O155" i="9"/>
  <c r="O28" i="13" s="1"/>
  <c r="Q155" i="9"/>
  <c r="Q28" i="13" s="1"/>
  <c r="S156" i="9"/>
  <c r="S29" i="13" s="1"/>
  <c r="CJ13" i="8" l="1"/>
  <c r="I9" i="13"/>
  <c r="I27" i="13" s="1"/>
  <c r="CO145" i="8" s="1"/>
  <c r="J17" i="13"/>
  <c r="E41" i="13"/>
  <c r="J16" i="13"/>
  <c r="F37" i="13"/>
  <c r="F49" i="13" s="1"/>
  <c r="E37" i="13"/>
  <c r="E49" i="13" s="1"/>
  <c r="J6" i="13"/>
  <c r="I11" i="13"/>
  <c r="I29" i="13" s="1"/>
  <c r="CO147" i="8" s="1"/>
  <c r="I8" i="13"/>
  <c r="I26" i="13" s="1"/>
  <c r="CO144" i="8" s="1"/>
  <c r="J14" i="13"/>
  <c r="I12" i="13"/>
  <c r="I30" i="13" s="1"/>
  <c r="CO148" i="8" s="1"/>
  <c r="J10" i="13"/>
  <c r="J18" i="13"/>
  <c r="I7" i="13"/>
  <c r="I25" i="13" s="1"/>
  <c r="CO143" i="8" s="1"/>
  <c r="I15" i="13"/>
  <c r="I33" i="13" s="1"/>
  <c r="K33" i="13" s="1"/>
  <c r="J8" i="13"/>
  <c r="I10" i="13"/>
  <c r="I28" i="13" s="1"/>
  <c r="CO146" i="8" s="1"/>
  <c r="J12" i="13"/>
  <c r="I14" i="13"/>
  <c r="I32" i="13" s="1"/>
  <c r="CO150" i="8" s="1"/>
  <c r="I18" i="13"/>
  <c r="I36" i="13" s="1"/>
  <c r="CO154" i="8" s="1"/>
  <c r="CJ7" i="8"/>
  <c r="J13" i="13"/>
  <c r="I16" i="13"/>
  <c r="I34" i="13" s="1"/>
  <c r="CO152" i="8" s="1"/>
  <c r="J7" i="13"/>
  <c r="J11" i="13"/>
  <c r="J15" i="13"/>
  <c r="CJ9" i="8"/>
  <c r="CJ15" i="8"/>
  <c r="AA22" i="13"/>
  <c r="Z22" i="13"/>
  <c r="AA17" i="13"/>
  <c r="Z17" i="13"/>
  <c r="AF14" i="13" s="1"/>
  <c r="AA16" i="13"/>
  <c r="Z16" i="13"/>
  <c r="J9" i="13"/>
  <c r="I13" i="13"/>
  <c r="I17" i="13"/>
  <c r="I35" i="13" s="1"/>
  <c r="CO153" i="8" s="1"/>
  <c r="AA11" i="13"/>
  <c r="AA15" i="13"/>
  <c r="Z15" i="13"/>
  <c r="AF16" i="13" s="1"/>
  <c r="Z21" i="13"/>
  <c r="AA21" i="13"/>
  <c r="Z20" i="13"/>
  <c r="AA20" i="13"/>
  <c r="I6" i="13"/>
  <c r="AA14" i="13"/>
  <c r="Z14" i="13"/>
  <c r="AA23" i="13"/>
  <c r="Z23" i="13"/>
  <c r="AA19" i="13"/>
  <c r="Z19" i="13"/>
  <c r="AA18" i="13"/>
  <c r="Z18" i="13"/>
  <c r="AF15" i="13" s="1"/>
  <c r="AA13" i="13"/>
  <c r="Z13" i="13"/>
  <c r="AF18" i="13" s="1"/>
  <c r="AA12" i="13"/>
  <c r="Z12" i="13"/>
  <c r="AF17" i="13" s="1"/>
  <c r="O156" i="9"/>
  <c r="O29" i="13" s="1"/>
  <c r="T156" i="9"/>
  <c r="T29" i="13" s="1"/>
  <c r="T155" i="9"/>
  <c r="T28" i="13" s="1"/>
  <c r="R155" i="9"/>
  <c r="R28" i="13" s="1"/>
  <c r="P155" i="9"/>
  <c r="P28" i="13" s="1"/>
  <c r="V155" i="9"/>
  <c r="V28" i="13" s="1"/>
  <c r="Q156" i="9"/>
  <c r="Q29" i="13" s="1"/>
  <c r="X156" i="9"/>
  <c r="X29" i="13" s="1"/>
  <c r="W156" i="9"/>
  <c r="W29" i="13" s="1"/>
  <c r="U155" i="9"/>
  <c r="U28" i="13" s="1"/>
  <c r="X155" i="9"/>
  <c r="X28" i="13" s="1"/>
  <c r="U156" i="9"/>
  <c r="U29" i="13" s="1"/>
  <c r="W155" i="9"/>
  <c r="W28" i="13" s="1"/>
  <c r="P156" i="9"/>
  <c r="P29" i="13" s="1"/>
  <c r="R156" i="9"/>
  <c r="R29" i="13" s="1"/>
  <c r="S155" i="9"/>
  <c r="S28" i="13" s="1"/>
  <c r="V156" i="9"/>
  <c r="V29" i="13" s="1"/>
  <c r="CJ16" i="8" l="1"/>
  <c r="L27" i="13"/>
  <c r="J27" i="13"/>
  <c r="K27" i="13"/>
  <c r="Z4" i="13"/>
  <c r="P3" i="8" s="1"/>
  <c r="Z6" i="13"/>
  <c r="M15" i="13"/>
  <c r="L33" i="13"/>
  <c r="CO151" i="8"/>
  <c r="M11" i="13"/>
  <c r="M14" i="13"/>
  <c r="J33" i="13"/>
  <c r="M10" i="13"/>
  <c r="M13" i="13"/>
  <c r="K34" i="13"/>
  <c r="L34" i="13"/>
  <c r="M9" i="13"/>
  <c r="J34" i="13"/>
  <c r="AF12" i="13"/>
  <c r="M16" i="13"/>
  <c r="J26" i="13"/>
  <c r="L26" i="13"/>
  <c r="K26" i="13"/>
  <c r="I24" i="13"/>
  <c r="CO142" i="8" s="1"/>
  <c r="M8" i="13"/>
  <c r="AF13" i="13"/>
  <c r="AF19" i="13"/>
  <c r="K36" i="13"/>
  <c r="J36" i="13"/>
  <c r="L36" i="13"/>
  <c r="L35" i="13"/>
  <c r="J35" i="13"/>
  <c r="K35" i="13"/>
  <c r="J25" i="13"/>
  <c r="K25" i="13"/>
  <c r="L25" i="13"/>
  <c r="J32" i="13"/>
  <c r="L32" i="13"/>
  <c r="K32" i="13"/>
  <c r="M12" i="13"/>
  <c r="I31" i="13"/>
  <c r="CO149" i="8" s="1"/>
  <c r="J30" i="13"/>
  <c r="K30" i="13"/>
  <c r="L30" i="13"/>
  <c r="AF11" i="13"/>
  <c r="J28" i="13"/>
  <c r="K28" i="13"/>
  <c r="L28" i="13"/>
  <c r="K29" i="13"/>
  <c r="J29" i="13"/>
  <c r="L29" i="13"/>
  <c r="CM157" i="8" l="1"/>
  <c r="L31" i="13"/>
  <c r="J31" i="13"/>
  <c r="K31" i="13"/>
  <c r="K24" i="13"/>
  <c r="J24" i="13"/>
  <c r="L24" i="13"/>
</calcChain>
</file>

<file path=xl/sharedStrings.xml><?xml version="1.0" encoding="utf-8"?>
<sst xmlns="http://schemas.openxmlformats.org/spreadsheetml/2006/main" count="665" uniqueCount="190">
  <si>
    <t>Income by decile</t>
  </si>
  <si>
    <t>Equivalised disposable income:</t>
  </si>
  <si>
    <t>Equivalised disposable income (lower boundary):</t>
  </si>
  <si>
    <t>2016/17</t>
  </si>
  <si>
    <t>Bottom</t>
  </si>
  <si>
    <t>Top</t>
  </si>
  <si>
    <t>2015/16</t>
  </si>
  <si>
    <t>All</t>
  </si>
  <si>
    <t>Your household</t>
  </si>
  <si>
    <t>Your household income</t>
  </si>
  <si>
    <t>Your age</t>
  </si>
  <si>
    <t>Your region</t>
  </si>
  <si>
    <t>0-13</t>
  </si>
  <si>
    <t>14-18</t>
  </si>
  <si>
    <t>£</t>
  </si>
  <si>
    <t>Period</t>
  </si>
  <si>
    <t>Decile 1</t>
  </si>
  <si>
    <t>Decile 2</t>
  </si>
  <si>
    <t>Decile 3</t>
  </si>
  <si>
    <t>Decile 4</t>
  </si>
  <si>
    <t>Decile 5</t>
  </si>
  <si>
    <t>Decile 6</t>
  </si>
  <si>
    <t>Decile 7</t>
  </si>
  <si>
    <t>Decile 8</t>
  </si>
  <si>
    <t>Decile 9</t>
  </si>
  <si>
    <t>Decile 10</t>
  </si>
  <si>
    <t>Lower</t>
  </si>
  <si>
    <t>Percent higher</t>
  </si>
  <si>
    <t>Percent lower</t>
  </si>
  <si>
    <t>Food and non-alcoholic drinks</t>
  </si>
  <si>
    <t>Alcoholic drink, tobacco and narcotics</t>
  </si>
  <si>
    <t>Clothing and footwear</t>
  </si>
  <si>
    <t>Housing (net)3, fuel and power</t>
  </si>
  <si>
    <t>Household goods and services</t>
  </si>
  <si>
    <t>Health</t>
  </si>
  <si>
    <t>Transport</t>
  </si>
  <si>
    <t>Communication</t>
  </si>
  <si>
    <t>Recreation and culture</t>
  </si>
  <si>
    <t>Education</t>
  </si>
  <si>
    <t>Restaurants and hotels</t>
  </si>
  <si>
    <t>Miscellaneous goods and services</t>
  </si>
  <si>
    <t>Other expenditure items</t>
  </si>
  <si>
    <t>% share of their weekly net income</t>
  </si>
  <si>
    <t>Total</t>
  </si>
  <si>
    <t>??</t>
  </si>
  <si>
    <t>Equivalised disposable income p/week</t>
  </si>
  <si>
    <t>Disposable  Income</t>
  </si>
  <si>
    <t xml:space="preserve">Disposable income </t>
  </si>
  <si>
    <t>% spent of weekly disposable income</t>
  </si>
  <si>
    <t>% share of expenditure</t>
  </si>
  <si>
    <t>Disposable income p/week (not equivalised)</t>
  </si>
  <si>
    <t>Disposable income</t>
  </si>
  <si>
    <t>&lt; 30</t>
  </si>
  <si>
    <t>30-49</t>
  </si>
  <si>
    <t>50-64</t>
  </si>
  <si>
    <t>65-74</t>
  </si>
  <si>
    <t>&gt; 75</t>
  </si>
  <si>
    <t>United Kingdom</t>
  </si>
  <si>
    <t>England</t>
  </si>
  <si>
    <t>North East</t>
  </si>
  <si>
    <t>North West</t>
  </si>
  <si>
    <t>Yorkshire &amp; H</t>
  </si>
  <si>
    <t>East Midlands</t>
  </si>
  <si>
    <t>West Midlands</t>
  </si>
  <si>
    <t xml:space="preserve">East </t>
  </si>
  <si>
    <t>London</t>
  </si>
  <si>
    <t>South East</t>
  </si>
  <si>
    <t xml:space="preserve">South West </t>
  </si>
  <si>
    <t>Wales</t>
  </si>
  <si>
    <t>Scotland</t>
  </si>
  <si>
    <t>Northern Ireland</t>
  </si>
  <si>
    <t xml:space="preserve">% share of expenditure </t>
  </si>
  <si>
    <t>Decile</t>
  </si>
  <si>
    <t>Expenditure share ranked</t>
  </si>
  <si>
    <t>Other</t>
  </si>
  <si>
    <t>Annual % growth by equivilised disposable income decile, Jan 2006 to Mar 2018, UK [https://www.ons.gov.uk/economy/inflationandpriceindices/articles/cpihconsistentinflationrateestimatesforukhouseholdgroups20052017/2005to2018]</t>
  </si>
  <si>
    <t>Age</t>
  </si>
  <si>
    <t>&lt;30</t>
  </si>
  <si>
    <t>75+</t>
  </si>
  <si>
    <t>Region</t>
  </si>
  <si>
    <t>2014/2015</t>
  </si>
  <si>
    <t>2014/15</t>
  </si>
  <si>
    <t xml:space="preserve">Percent of expenditure results </t>
  </si>
  <si>
    <t xml:space="preserve">Income </t>
  </si>
  <si>
    <t xml:space="preserve">OECD-modified equivalence scale </t>
  </si>
  <si>
    <t>First adult</t>
  </si>
  <si>
    <t>Additional adult</t>
  </si>
  <si>
    <t>Dependent aged:</t>
  </si>
  <si>
    <t>Yorkshire and The Humber</t>
  </si>
  <si>
    <t>East</t>
  </si>
  <si>
    <t>South West</t>
  </si>
  <si>
    <t>Aggregate (equally weighted)</t>
  </si>
  <si>
    <t>Percent of income expenditure</t>
  </si>
  <si>
    <t>Aggregate (half income weighted)</t>
  </si>
  <si>
    <t xml:space="preserve">Higher </t>
  </si>
  <si>
    <t>Percent of time that user's current decile has been higher than median since 2006</t>
  </si>
  <si>
    <t>=IF(B154&gt;=0.5, "Inflation for your current decile *X* has been higher than average for "&amp;O155 *100 &amp; "% of the time since 2006",  "Inflation for your current decile *X* has been lower than average for "&amp;O156 *100 &amp; "% of the time since 2006")</t>
  </si>
  <si>
    <t>Aggregate</t>
  </si>
  <si>
    <t>The above merged into different categories</t>
  </si>
  <si>
    <t>Essentials (93&amp;96</t>
  </si>
  <si>
    <t>Luxury (101 &amp; 103)</t>
  </si>
  <si>
    <t xml:space="preserve">Transport </t>
  </si>
  <si>
    <t>Education and Health (102 &amp; 98)</t>
  </si>
  <si>
    <t>Alcoholic drink, tobacco</t>
  </si>
  <si>
    <t>Household goods &amp; services</t>
  </si>
  <si>
    <t>Other (104&amp;105)</t>
  </si>
  <si>
    <t>TOTAL</t>
  </si>
  <si>
    <t>Food and drink</t>
  </si>
  <si>
    <t>Housing and power</t>
  </si>
  <si>
    <t>Recreation and Culture</t>
  </si>
  <si>
    <t>Miscellanous goods and services</t>
  </si>
  <si>
    <t xml:space="preserve">Other </t>
  </si>
  <si>
    <t>Aggregate ranking against everyone</t>
  </si>
  <si>
    <t>Essentials</t>
  </si>
  <si>
    <t>Luxuries</t>
  </si>
  <si>
    <t>Health and education</t>
  </si>
  <si>
    <t>housing fuel and power</t>
  </si>
  <si>
    <t xml:space="preserve">household goods </t>
  </si>
  <si>
    <t>health</t>
  </si>
  <si>
    <t>communication</t>
  </si>
  <si>
    <t>rec and culuture</t>
  </si>
  <si>
    <t>education</t>
  </si>
  <si>
    <t>restaurants and hotels</t>
  </si>
  <si>
    <t>misc goods</t>
  </si>
  <si>
    <t>other</t>
  </si>
  <si>
    <t>food and non-alcoholic drinks</t>
  </si>
  <si>
    <t>alcohol, tobacco and narcotics</t>
  </si>
  <si>
    <t>clothing and footwear</t>
  </si>
  <si>
    <t>housing, fuel and power</t>
  </si>
  <si>
    <t>household goods and services</t>
  </si>
  <si>
    <t>transport</t>
  </si>
  <si>
    <t>recreation and culture</t>
  </si>
  <si>
    <t>miscellaneous goods and services</t>
  </si>
  <si>
    <t>other expenditure items</t>
  </si>
  <si>
    <t>other items</t>
  </si>
  <si>
    <t>AVG</t>
  </si>
  <si>
    <t>Weekly</t>
  </si>
  <si>
    <t>Monthly</t>
  </si>
  <si>
    <t>Yearly</t>
  </si>
  <si>
    <t>Spending groups</t>
  </si>
  <si>
    <t>Health_and_education</t>
  </si>
  <si>
    <t>Alcohol_tobacco_and_narcotics</t>
  </si>
  <si>
    <t>Household_goods_and_services</t>
  </si>
  <si>
    <t>Clothing_and_footwear</t>
  </si>
  <si>
    <t>CPIH</t>
  </si>
  <si>
    <t>Higher than avg</t>
  </si>
  <si>
    <t>Lower than avg</t>
  </si>
  <si>
    <t>Percent of time higher than avg inflation since jan 2008</t>
  </si>
  <si>
    <t>Percent of time higher than CPIH since jan 2008</t>
  </si>
  <si>
    <t>Higher</t>
  </si>
  <si>
    <t>CONDENSED CATEGORIES</t>
  </si>
  <si>
    <t>Health and Education</t>
  </si>
  <si>
    <t>Alcohol, tobacco and narcotics</t>
  </si>
  <si>
    <t>Dependents</t>
  </si>
  <si>
    <t>Average</t>
  </si>
  <si>
    <t>Household Income</t>
  </si>
  <si>
    <t>What If analysis CATEGORIES</t>
  </si>
  <si>
    <t>Hypothetical formula</t>
  </si>
  <si>
    <t>Individuals inputted data</t>
  </si>
  <si>
    <t>What is your individual inflation rate?</t>
  </si>
  <si>
    <t>Dependants</t>
  </si>
  <si>
    <t>Your inflation over time</t>
  </si>
  <si>
    <t>Where you fit</t>
  </si>
  <si>
    <t xml:space="preserve">Built using ONS statistics. All data sources are referenced within the data tabs </t>
  </si>
  <si>
    <t xml:space="preserve">Created by Harry Cooke, Katie Biggerstaff and Rich Pickford </t>
  </si>
  <si>
    <t>Clothing &amp; footwear</t>
  </si>
  <si>
    <t>Income</t>
  </si>
  <si>
    <t>Aggregate (0.5, 0.25, 0.25)</t>
  </si>
  <si>
    <t>Aggregate (evens; 1/3)</t>
  </si>
  <si>
    <r>
      <t xml:space="preserve">COMBINED </t>
    </r>
    <r>
      <rPr>
        <b/>
        <sz val="11"/>
        <color theme="1"/>
        <rFont val="Calibri"/>
        <family val="2"/>
        <scheme val="minor"/>
      </rPr>
      <t>USER</t>
    </r>
    <r>
      <rPr>
        <sz val="11"/>
        <color theme="1"/>
        <rFont val="Calibri"/>
        <family val="2"/>
        <scheme val="minor"/>
      </rPr>
      <t xml:space="preserve"> SPEND</t>
    </r>
  </si>
  <si>
    <t xml:space="preserve">Input your household details into the boxes on the left. Your household income is calculated by adding household wages (minus taxes) with any benefits you may receive. </t>
  </si>
  <si>
    <t>Additional adults in the household</t>
  </si>
  <si>
    <t>How does your expenditure spend compare to others?</t>
  </si>
  <si>
    <t>Where does your household income go?</t>
  </si>
  <si>
    <t>Inflation over time</t>
  </si>
  <si>
    <t>Income spend</t>
  </si>
  <si>
    <t>Combined categories</t>
  </si>
  <si>
    <t>Family Makeup Validation</t>
  </si>
  <si>
    <t xml:space="preserve">Comparison </t>
  </si>
  <si>
    <t>Areas with a turquoise backgrounds can be altered by you</t>
  </si>
  <si>
    <t>Create a comparison. What changes if you have a child, move to Wales or get married?</t>
  </si>
  <si>
    <t>Household Composition</t>
  </si>
  <si>
    <t>Comparison position</t>
  </si>
  <si>
    <t xml:space="preserve">To highlight how your basket of goods compares with other people's we have visualised your position against them. Different groups focus their spending on particular groups and it is helpful to see where you fit.  We have used the full categories within this visualisation to increase the detail.  </t>
  </si>
  <si>
    <t xml:space="preserve">Based on the average income within your decile we have highlighted where your money is spent base on your income, household composition, age and region. You can see the percentage spent, cash value based on the average in your position and how much of your income is used to purchase these things.  </t>
  </si>
  <si>
    <t>If people like you spend less than the majority of other groups these boxes will change to green, if you are a heavy spender on theses items it will change to red. Grey means your spend is in the middle of the distribution. Please not that you may still spend a significant amount per category even if a section is green.</t>
  </si>
  <si>
    <t xml:space="preserve">Income spend validation </t>
  </si>
  <si>
    <t>Data and Formulas</t>
  </si>
  <si>
    <r>
      <t>Your age and location provides a more accurate picture of your spend through the data tool.</t>
    </r>
    <r>
      <rPr>
        <b/>
        <sz val="14"/>
        <color theme="1"/>
        <rFont val="Museo Sans 300"/>
        <family val="3"/>
      </rPr>
      <t/>
    </r>
  </si>
  <si>
    <t xml:space="preserve">We don't believe a single inflation measure based on what we spend our income on reflects our individual experiences.  This tool allows you to identify what people like you generally spent their money on and how inflation impacts your basket of goods. Built from ONS (Office of National Statistics) data as part of a Nottingham Civic Exchange and RSA student research project we hope you enjoy seeing where you fit in. We believe the Bank of England should publish how inflation impacts different groups in society building on the Housing Cost Indices produced by the ONS.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</si>
</sst>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000"/>
    <numFmt numFmtId="166" formatCode="&quot;£&quot;#,##0"/>
    <numFmt numFmtId="167" formatCode="0.0"/>
  </numFmts>
  <fonts count="47">
    <font>
      <sz val="11"/>
      <color theme="1"/>
      <name val="Calibri"/>
      <family val="2"/>
      <scheme val="minor"/>
    </font>
    <font>
      <i/>
      <sz val="11"/>
      <color theme="1"/>
      <name val="Calibri"/>
      <family val="2"/>
      <scheme val="minor"/>
    </font>
    <font>
      <sz val="11"/>
      <color theme="1"/>
      <name val="Calibri"/>
      <family val="2"/>
      <scheme val="minor"/>
    </font>
    <font>
      <b/>
      <sz val="11"/>
      <color theme="1"/>
      <name val="Calibri"/>
      <family val="2"/>
      <scheme val="minor"/>
    </font>
    <font>
      <sz val="9"/>
      <color theme="1"/>
      <name val="Calibri"/>
      <family val="2"/>
      <scheme val="minor"/>
    </font>
    <font>
      <sz val="12"/>
      <color theme="1"/>
      <name val="Calibri"/>
      <family val="2"/>
      <scheme val="minor"/>
    </font>
    <font>
      <sz val="28"/>
      <color theme="0"/>
      <name val="Museo Sans 300"/>
      <family val="3"/>
    </font>
    <font>
      <sz val="11"/>
      <color theme="1"/>
      <name val="Museo Sans 300"/>
      <family val="3"/>
    </font>
    <font>
      <sz val="20"/>
      <color theme="1"/>
      <name val="Museo Sans 300"/>
      <family val="3"/>
    </font>
    <font>
      <sz val="10"/>
      <color theme="1"/>
      <name val="Museo Sans 300"/>
      <family val="3"/>
    </font>
    <font>
      <sz val="14"/>
      <color theme="1"/>
      <name val="Museo Sans 300"/>
      <family val="3"/>
    </font>
    <font>
      <sz val="11"/>
      <color theme="0" tint="-4.9989318521683403E-2"/>
      <name val="Museo Sans 300"/>
      <family val="3"/>
    </font>
    <font>
      <sz val="11"/>
      <color theme="0"/>
      <name val="Museo Sans 300"/>
      <family val="3"/>
    </font>
    <font>
      <sz val="13.9"/>
      <color theme="1"/>
      <name val="Museo Sans 300"/>
      <family val="3"/>
    </font>
    <font>
      <sz val="12"/>
      <color theme="1"/>
      <name val="Museo Sans 300"/>
      <family val="3"/>
    </font>
    <font>
      <sz val="11"/>
      <name val="Museo Sans 300"/>
      <family val="3"/>
    </font>
    <font>
      <sz val="8"/>
      <color theme="0"/>
      <name val="Museo Sans 300"/>
      <family val="3"/>
    </font>
    <font>
      <sz val="9"/>
      <color theme="0"/>
      <name val="Museo Sans 300"/>
      <family val="3"/>
    </font>
    <font>
      <sz val="8"/>
      <color theme="1"/>
      <name val="Museo Sans 300"/>
      <family val="3"/>
    </font>
    <font>
      <sz val="16"/>
      <color theme="1"/>
      <name val="Museo Sans 300"/>
      <family val="3"/>
    </font>
    <font>
      <sz val="10"/>
      <name val="Museo Sans 300"/>
      <family val="3"/>
    </font>
    <font>
      <b/>
      <sz val="24"/>
      <color theme="1"/>
      <name val="Museo Sans 300"/>
      <family val="3"/>
    </font>
    <font>
      <b/>
      <sz val="10"/>
      <color theme="1"/>
      <name val="Museo Sans 300"/>
      <family val="3"/>
    </font>
    <font>
      <b/>
      <sz val="14"/>
      <color theme="1"/>
      <name val="Museo Sans 300"/>
      <family val="3"/>
    </font>
    <font>
      <sz val="14"/>
      <name val="Museo Sans 300"/>
      <family val="3"/>
    </font>
    <font>
      <sz val="1"/>
      <color theme="5" tint="0.79998168889431442"/>
      <name val="Museo Sans 300"/>
      <family val="3"/>
    </font>
    <font>
      <sz val="5"/>
      <color theme="1"/>
      <name val="Museo Sans 300"/>
      <family val="3"/>
    </font>
    <font>
      <sz val="5"/>
      <color rgb="FFFF8989"/>
      <name val="Museo Sans 300"/>
      <family val="3"/>
    </font>
    <font>
      <sz val="11"/>
      <color rgb="FFFF0000"/>
      <name val="Museo Sans 300"/>
      <family val="3"/>
    </font>
    <font>
      <sz val="5"/>
      <color theme="7" tint="0.59999389629810485"/>
      <name val="Museo Sans 300"/>
      <family val="3"/>
    </font>
    <font>
      <sz val="5"/>
      <color theme="8" tint="0.59999389629810485"/>
      <name val="Museo Sans 300"/>
      <family val="3"/>
    </font>
    <font>
      <sz val="5"/>
      <color rgb="FFCC99FF"/>
      <name val="Museo Sans 300"/>
      <family val="3"/>
    </font>
    <font>
      <sz val="5"/>
      <color theme="5" tint="0.39997558519241921"/>
      <name val="Museo Sans 300"/>
      <family val="3"/>
    </font>
    <font>
      <sz val="5"/>
      <color rgb="FFCCFFFF"/>
      <name val="Museo Sans 300"/>
      <family val="3"/>
    </font>
    <font>
      <sz val="5"/>
      <color rgb="FFFF99CC"/>
      <name val="Museo Sans 300"/>
      <family val="3"/>
    </font>
    <font>
      <sz val="5"/>
      <color rgb="FF99FF99"/>
      <name val="Museo Sans 300"/>
      <family val="3"/>
    </font>
    <font>
      <sz val="5"/>
      <color rgb="FFB0DEDC"/>
      <name val="Museo Sans 300"/>
      <family val="3"/>
    </font>
    <font>
      <sz val="18"/>
      <color theme="1"/>
      <name val="Museo Sans 300"/>
      <family val="3"/>
    </font>
    <font>
      <sz val="5"/>
      <color theme="2"/>
      <name val="Museo Sans 300"/>
      <family val="3"/>
    </font>
    <font>
      <sz val="24"/>
      <color theme="1"/>
      <name val="Museo Sans 300"/>
      <family val="3"/>
    </font>
    <font>
      <sz val="36"/>
      <color theme="0"/>
      <name val="Museo Sans 300"/>
      <family val="3"/>
    </font>
    <font>
      <sz val="28"/>
      <color theme="1"/>
      <name val="Museo Sans 300"/>
      <family val="3"/>
    </font>
    <font>
      <b/>
      <sz val="12"/>
      <color theme="1"/>
      <name val="Calibri"/>
      <family val="2"/>
      <scheme val="minor"/>
    </font>
    <font>
      <b/>
      <sz val="14"/>
      <color theme="1"/>
      <name val="Calibri"/>
      <family val="2"/>
      <scheme val="minor"/>
    </font>
    <font>
      <sz val="18"/>
      <color theme="1"/>
      <name val="Calibri"/>
      <family val="2"/>
      <scheme val="minor"/>
    </font>
    <font>
      <b/>
      <sz val="18"/>
      <color theme="1"/>
      <name val="Calibri"/>
      <family val="2"/>
      <scheme val="minor"/>
    </font>
    <font>
      <b/>
      <sz val="20"/>
      <color theme="1"/>
      <name val="Calibri"/>
      <family val="2"/>
      <scheme val="minor"/>
    </font>
  </fonts>
  <fills count="20">
    <fill>
      <patternFill patternType="none"/>
    </fill>
    <fill>
      <patternFill patternType="gray125"/>
    </fill>
    <fill>
      <patternFill patternType="solid">
        <fgColor theme="5" tint="0.79998168889431442"/>
        <bgColor indexed="64"/>
      </patternFill>
    </fill>
    <fill>
      <patternFill patternType="solid">
        <fgColor theme="8" tint="0.59999389629810485"/>
        <bgColor indexed="64"/>
      </patternFill>
    </fill>
    <fill>
      <patternFill patternType="solid">
        <fgColor rgb="FFFF8989"/>
        <bgColor indexed="64"/>
      </patternFill>
    </fill>
    <fill>
      <patternFill patternType="solid">
        <fgColor theme="7" tint="0.59999389629810485"/>
        <bgColor indexed="64"/>
      </patternFill>
    </fill>
    <fill>
      <patternFill patternType="solid">
        <fgColor rgb="FFCC99FF"/>
        <bgColor indexed="64"/>
      </patternFill>
    </fill>
    <fill>
      <patternFill patternType="solid">
        <fgColor theme="5" tint="0.39997558519241921"/>
        <bgColor indexed="64"/>
      </patternFill>
    </fill>
    <fill>
      <patternFill patternType="solid">
        <fgColor rgb="FFCCFFFF"/>
        <bgColor indexed="64"/>
      </patternFill>
    </fill>
    <fill>
      <patternFill patternType="solid">
        <fgColor rgb="FFFF99CC"/>
        <bgColor indexed="64"/>
      </patternFill>
    </fill>
    <fill>
      <patternFill patternType="solid">
        <fgColor rgb="FF99FF99"/>
        <bgColor indexed="64"/>
      </patternFill>
    </fill>
    <fill>
      <patternFill patternType="solid">
        <fgColor rgb="FFB0DEDC"/>
        <bgColor indexed="64"/>
      </patternFill>
    </fill>
    <fill>
      <patternFill patternType="solid">
        <fgColor theme="0"/>
        <bgColor indexed="64"/>
      </patternFill>
    </fill>
    <fill>
      <patternFill patternType="solid">
        <fgColor theme="0" tint="-4.9989318521683403E-2"/>
        <bgColor indexed="64"/>
      </patternFill>
    </fill>
    <fill>
      <patternFill patternType="solid">
        <fgColor rgb="FF9900CC"/>
        <bgColor indexed="64"/>
      </patternFill>
    </fill>
    <fill>
      <patternFill patternType="solid">
        <fgColor rgb="FFFFFF00"/>
        <bgColor indexed="64"/>
      </patternFill>
    </fill>
    <fill>
      <patternFill patternType="solid">
        <fgColor rgb="FF33CCCC"/>
        <bgColor indexed="64"/>
      </patternFill>
    </fill>
    <fill>
      <patternFill patternType="solid">
        <fgColor rgb="FFE8005A"/>
        <bgColor indexed="64"/>
      </patternFill>
    </fill>
    <fill>
      <patternFill patternType="solid">
        <fgColor theme="2"/>
        <bgColor indexed="64"/>
      </patternFill>
    </fill>
    <fill>
      <patternFill patternType="solid">
        <fgColor theme="1" tint="0.499984740745262"/>
        <bgColor indexed="64"/>
      </patternFill>
    </fill>
  </fills>
  <borders count="8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style="thin">
        <color theme="0"/>
      </left>
      <right style="thin">
        <color theme="0"/>
      </right>
      <top style="thin">
        <color theme="0"/>
      </top>
      <bottom style="thin">
        <color theme="0"/>
      </bottom>
      <diagonal/>
    </border>
    <border>
      <left style="thin">
        <color theme="1"/>
      </left>
      <right style="thin">
        <color theme="0"/>
      </right>
      <top style="thin">
        <color theme="1"/>
      </top>
      <bottom style="thin">
        <color theme="0"/>
      </bottom>
      <diagonal/>
    </border>
    <border>
      <left style="thin">
        <color theme="0"/>
      </left>
      <right style="thin">
        <color theme="0"/>
      </right>
      <top style="thin">
        <color theme="1"/>
      </top>
      <bottom style="thin">
        <color theme="0"/>
      </bottom>
      <diagonal/>
    </border>
    <border>
      <left style="thin">
        <color theme="0"/>
      </left>
      <right style="thin">
        <color theme="1"/>
      </right>
      <top style="thin">
        <color theme="1"/>
      </top>
      <bottom style="thin">
        <color theme="0"/>
      </bottom>
      <diagonal/>
    </border>
    <border>
      <left style="thin">
        <color theme="1"/>
      </left>
      <right style="thin">
        <color theme="0"/>
      </right>
      <top style="thin">
        <color theme="0"/>
      </top>
      <bottom style="thin">
        <color theme="0"/>
      </bottom>
      <diagonal/>
    </border>
    <border>
      <left style="thin">
        <color theme="0"/>
      </left>
      <right style="thin">
        <color theme="1"/>
      </right>
      <top style="thin">
        <color theme="0"/>
      </top>
      <bottom style="thin">
        <color theme="0"/>
      </bottom>
      <diagonal/>
    </border>
    <border>
      <left style="thin">
        <color theme="1"/>
      </left>
      <right style="thin">
        <color theme="0"/>
      </right>
      <top style="thin">
        <color theme="0"/>
      </top>
      <bottom style="thin">
        <color theme="1"/>
      </bottom>
      <diagonal/>
    </border>
    <border>
      <left style="thin">
        <color theme="0"/>
      </left>
      <right style="thin">
        <color theme="0"/>
      </right>
      <top style="thin">
        <color theme="0"/>
      </top>
      <bottom style="thin">
        <color theme="1"/>
      </bottom>
      <diagonal/>
    </border>
    <border>
      <left style="thin">
        <color theme="0"/>
      </left>
      <right style="thin">
        <color theme="1"/>
      </right>
      <top style="thin">
        <color theme="0"/>
      </top>
      <bottom style="thin">
        <color theme="1"/>
      </bottom>
      <diagonal/>
    </border>
    <border>
      <left/>
      <right/>
      <top/>
      <bottom style="thin">
        <color theme="0" tint="-0.14999847407452621"/>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thin">
        <color indexed="64"/>
      </left>
      <right style="thin">
        <color theme="0"/>
      </right>
      <top style="thin">
        <color indexed="64"/>
      </top>
      <bottom style="thin">
        <color theme="0"/>
      </bottom>
      <diagonal/>
    </border>
    <border>
      <left style="thin">
        <color theme="0"/>
      </left>
      <right style="thin">
        <color theme="0"/>
      </right>
      <top style="thin">
        <color indexed="64"/>
      </top>
      <bottom style="thin">
        <color theme="0"/>
      </bottom>
      <diagonal/>
    </border>
    <border>
      <left style="thin">
        <color theme="0"/>
      </left>
      <right style="thin">
        <color indexed="64"/>
      </right>
      <top style="thin">
        <color indexed="64"/>
      </top>
      <bottom style="thin">
        <color theme="0"/>
      </bottom>
      <diagonal/>
    </border>
    <border>
      <left style="thin">
        <color indexed="64"/>
      </left>
      <right style="thin">
        <color theme="0"/>
      </right>
      <top style="thin">
        <color theme="0"/>
      </top>
      <bottom style="thin">
        <color theme="0"/>
      </bottom>
      <diagonal/>
    </border>
    <border>
      <left style="thin">
        <color theme="0"/>
      </left>
      <right style="thin">
        <color indexed="64"/>
      </right>
      <top style="thin">
        <color theme="0"/>
      </top>
      <bottom style="thin">
        <color theme="0"/>
      </bottom>
      <diagonal/>
    </border>
    <border>
      <left style="thin">
        <color indexed="64"/>
      </left>
      <right style="thin">
        <color theme="0"/>
      </right>
      <top style="thin">
        <color theme="0"/>
      </top>
      <bottom style="thin">
        <color indexed="64"/>
      </bottom>
      <diagonal/>
    </border>
    <border>
      <left style="thin">
        <color theme="0"/>
      </left>
      <right style="thin">
        <color theme="0"/>
      </right>
      <top style="thin">
        <color theme="0"/>
      </top>
      <bottom style="thin">
        <color indexed="64"/>
      </bottom>
      <diagonal/>
    </border>
    <border>
      <left style="thin">
        <color theme="0"/>
      </left>
      <right style="thin">
        <color indexed="64"/>
      </right>
      <top style="thin">
        <color theme="0"/>
      </top>
      <bottom style="thin">
        <color indexed="64"/>
      </bottom>
      <diagonal/>
    </border>
    <border>
      <left/>
      <right/>
      <top style="medium">
        <color indexed="64"/>
      </top>
      <bottom style="medium">
        <color indexed="64"/>
      </bottom>
      <diagonal/>
    </border>
    <border>
      <left style="thin">
        <color theme="0"/>
      </left>
      <right style="thin">
        <color theme="0"/>
      </right>
      <top/>
      <bottom style="thin">
        <color theme="0"/>
      </bottom>
      <diagonal/>
    </border>
    <border>
      <left style="thin">
        <color theme="0"/>
      </left>
      <right style="thin">
        <color indexed="64"/>
      </right>
      <top/>
      <bottom style="thin">
        <color theme="0"/>
      </bottom>
      <diagonal/>
    </border>
    <border>
      <left style="thin">
        <color theme="0"/>
      </left>
      <right/>
      <top style="thin">
        <color indexed="64"/>
      </top>
      <bottom/>
      <diagonal/>
    </border>
    <border>
      <left style="thin">
        <color theme="0"/>
      </left>
      <right/>
      <top style="thin">
        <color indexed="64"/>
      </top>
      <bottom style="thin">
        <color theme="0"/>
      </bottom>
      <diagonal/>
    </border>
    <border>
      <left style="thin">
        <color theme="0"/>
      </left>
      <right style="thin">
        <color theme="2"/>
      </right>
      <top style="thin">
        <color theme="0"/>
      </top>
      <bottom style="thin">
        <color theme="2"/>
      </bottom>
      <diagonal/>
    </border>
    <border>
      <left/>
      <right style="thin">
        <color theme="0"/>
      </right>
      <top style="thin">
        <color theme="0"/>
      </top>
      <bottom style="thin">
        <color theme="2"/>
      </bottom>
      <diagonal/>
    </border>
    <border>
      <left style="thin">
        <color theme="0"/>
      </left>
      <right style="thin">
        <color theme="2"/>
      </right>
      <top style="thin">
        <color theme="2"/>
      </top>
      <bottom style="thin">
        <color theme="2"/>
      </bottom>
      <diagonal/>
    </border>
    <border>
      <left/>
      <right style="thin">
        <color theme="0"/>
      </right>
      <top style="thin">
        <color theme="2"/>
      </top>
      <bottom style="thin">
        <color theme="2"/>
      </bottom>
      <diagonal/>
    </border>
    <border>
      <left style="thin">
        <color theme="2"/>
      </left>
      <right style="thin">
        <color theme="2"/>
      </right>
      <top style="thin">
        <color theme="0"/>
      </top>
      <bottom style="thin">
        <color theme="2"/>
      </bottom>
      <diagonal/>
    </border>
    <border>
      <left style="thin">
        <color theme="2"/>
      </left>
      <right style="thin">
        <color theme="2"/>
      </right>
      <top style="thin">
        <color theme="2"/>
      </top>
      <bottom style="thin">
        <color theme="2"/>
      </bottom>
      <diagonal/>
    </border>
    <border>
      <left style="thin">
        <color theme="2"/>
      </left>
      <right style="thin">
        <color theme="2"/>
      </right>
      <top/>
      <bottom style="thin">
        <color theme="2"/>
      </bottom>
      <diagonal/>
    </border>
    <border>
      <left/>
      <right style="thin">
        <color theme="2"/>
      </right>
      <top/>
      <bottom style="thin">
        <color theme="2"/>
      </bottom>
      <diagonal/>
    </border>
    <border>
      <left style="thin">
        <color theme="2"/>
      </left>
      <right style="thin">
        <color theme="2"/>
      </right>
      <top style="thin">
        <color theme="2"/>
      </top>
      <bottom/>
      <diagonal/>
    </border>
    <border>
      <left style="thin">
        <color theme="0"/>
      </left>
      <right style="thin">
        <color theme="2"/>
      </right>
      <top style="thin">
        <color theme="2"/>
      </top>
      <bottom/>
      <diagonal/>
    </border>
    <border>
      <left/>
      <right style="thin">
        <color theme="0"/>
      </right>
      <top style="thin">
        <color theme="2"/>
      </top>
      <bottom/>
      <diagonal/>
    </border>
    <border>
      <left style="medium">
        <color theme="1"/>
      </left>
      <right style="medium">
        <color theme="1"/>
      </right>
      <top style="medium">
        <color theme="1"/>
      </top>
      <bottom style="medium">
        <color theme="1"/>
      </bottom>
      <diagonal/>
    </border>
    <border>
      <left style="medium">
        <color theme="1"/>
      </left>
      <right/>
      <top style="medium">
        <color theme="1"/>
      </top>
      <bottom style="medium">
        <color theme="1"/>
      </bottom>
      <diagonal/>
    </border>
    <border>
      <left/>
      <right/>
      <top style="medium">
        <color theme="1"/>
      </top>
      <bottom style="medium">
        <color theme="1"/>
      </bottom>
      <diagonal/>
    </border>
    <border>
      <left/>
      <right style="medium">
        <color theme="1"/>
      </right>
      <top style="medium">
        <color theme="1"/>
      </top>
      <bottom style="medium">
        <color theme="1"/>
      </bottom>
      <diagonal/>
    </border>
    <border>
      <left style="medium">
        <color theme="1"/>
      </left>
      <right/>
      <top style="medium">
        <color theme="1"/>
      </top>
      <bottom/>
      <diagonal/>
    </border>
    <border>
      <left/>
      <right/>
      <top style="medium">
        <color theme="1"/>
      </top>
      <bottom/>
      <diagonal/>
    </border>
    <border>
      <left/>
      <right style="medium">
        <color theme="1"/>
      </right>
      <top style="medium">
        <color theme="1"/>
      </top>
      <bottom/>
      <diagonal/>
    </border>
    <border>
      <left style="medium">
        <color theme="1"/>
      </left>
      <right/>
      <top/>
      <bottom/>
      <diagonal/>
    </border>
    <border>
      <left/>
      <right style="medium">
        <color theme="1"/>
      </right>
      <top/>
      <bottom/>
      <diagonal/>
    </border>
    <border>
      <left style="medium">
        <color theme="1"/>
      </left>
      <right/>
      <top/>
      <bottom style="medium">
        <color theme="1"/>
      </bottom>
      <diagonal/>
    </border>
    <border>
      <left/>
      <right/>
      <top/>
      <bottom style="medium">
        <color theme="1"/>
      </bottom>
      <diagonal/>
    </border>
    <border>
      <left/>
      <right style="medium">
        <color theme="1"/>
      </right>
      <top/>
      <bottom style="medium">
        <color theme="1"/>
      </bottom>
      <diagonal/>
    </border>
    <border>
      <left style="medium">
        <color theme="1"/>
      </left>
      <right style="medium">
        <color theme="1"/>
      </right>
      <top style="medium">
        <color theme="1"/>
      </top>
      <bottom/>
      <diagonal/>
    </border>
    <border>
      <left style="medium">
        <color theme="1"/>
      </left>
      <right style="medium">
        <color theme="1"/>
      </right>
      <top/>
      <bottom/>
      <diagonal/>
    </border>
    <border>
      <left style="medium">
        <color theme="1"/>
      </left>
      <right style="medium">
        <color theme="1"/>
      </right>
      <top/>
      <bottom style="medium">
        <color theme="1"/>
      </bottom>
      <diagonal/>
    </border>
    <border>
      <left style="medium">
        <color theme="1"/>
      </left>
      <right/>
      <top style="medium">
        <color indexed="64"/>
      </top>
      <bottom style="medium">
        <color indexed="64"/>
      </bottom>
      <diagonal/>
    </border>
    <border>
      <left/>
      <right style="medium">
        <color theme="1"/>
      </right>
      <top style="medium">
        <color indexed="64"/>
      </top>
      <bottom style="medium">
        <color indexed="64"/>
      </bottom>
      <diagonal/>
    </border>
    <border>
      <left/>
      <right style="medium">
        <color theme="1"/>
      </right>
      <top/>
      <bottom style="thin">
        <color theme="0" tint="-0.14999847407452621"/>
      </bottom>
      <diagonal/>
    </border>
    <border>
      <left style="thick">
        <color theme="0"/>
      </left>
      <right style="thin">
        <color theme="0"/>
      </right>
      <top style="thick">
        <color theme="0"/>
      </top>
      <bottom style="thin">
        <color theme="0"/>
      </bottom>
      <diagonal/>
    </border>
    <border>
      <left style="thin">
        <color theme="0"/>
      </left>
      <right style="thin">
        <color theme="0"/>
      </right>
      <top style="thick">
        <color theme="0"/>
      </top>
      <bottom style="thin">
        <color theme="0"/>
      </bottom>
      <diagonal/>
    </border>
    <border>
      <left style="thin">
        <color theme="0"/>
      </left>
      <right style="thick">
        <color theme="0"/>
      </right>
      <top style="thick">
        <color theme="0"/>
      </top>
      <bottom style="thin">
        <color theme="0"/>
      </bottom>
      <diagonal/>
    </border>
    <border>
      <left style="thick">
        <color theme="0"/>
      </left>
      <right style="thin">
        <color theme="0"/>
      </right>
      <top style="thin">
        <color theme="0"/>
      </top>
      <bottom style="thin">
        <color theme="0"/>
      </bottom>
      <diagonal/>
    </border>
    <border>
      <left style="thin">
        <color theme="0"/>
      </left>
      <right style="thick">
        <color theme="0"/>
      </right>
      <top style="thin">
        <color theme="0"/>
      </top>
      <bottom style="thin">
        <color theme="0"/>
      </bottom>
      <diagonal/>
    </border>
    <border>
      <left style="thick">
        <color theme="0"/>
      </left>
      <right style="thin">
        <color theme="0"/>
      </right>
      <top/>
      <bottom style="thin">
        <color theme="2"/>
      </bottom>
      <diagonal/>
    </border>
    <border>
      <left style="thin">
        <color theme="2"/>
      </left>
      <right style="thick">
        <color theme="0"/>
      </right>
      <top/>
      <bottom style="thin">
        <color theme="2"/>
      </bottom>
      <diagonal/>
    </border>
    <border>
      <left style="thick">
        <color theme="0"/>
      </left>
      <right style="thin">
        <color theme="2"/>
      </right>
      <top style="thin">
        <color theme="2"/>
      </top>
      <bottom style="thin">
        <color theme="2"/>
      </bottom>
      <diagonal/>
    </border>
    <border>
      <left style="thin">
        <color theme="2"/>
      </left>
      <right style="thick">
        <color theme="0"/>
      </right>
      <top style="thin">
        <color theme="2"/>
      </top>
      <bottom style="thin">
        <color theme="2"/>
      </bottom>
      <diagonal/>
    </border>
    <border>
      <left style="thick">
        <color theme="0"/>
      </left>
      <right style="thin">
        <color theme="2"/>
      </right>
      <top style="thin">
        <color theme="2"/>
      </top>
      <bottom style="thick">
        <color theme="0"/>
      </bottom>
      <diagonal/>
    </border>
    <border>
      <left style="thin">
        <color theme="2"/>
      </left>
      <right style="thin">
        <color theme="2"/>
      </right>
      <top style="thin">
        <color theme="2"/>
      </top>
      <bottom style="thick">
        <color theme="0"/>
      </bottom>
      <diagonal/>
    </border>
    <border>
      <left style="thin">
        <color theme="2"/>
      </left>
      <right style="thick">
        <color theme="0"/>
      </right>
      <top style="thin">
        <color theme="2"/>
      </top>
      <bottom style="thick">
        <color theme="0"/>
      </bottom>
      <diagonal/>
    </border>
  </borders>
  <cellStyleXfs count="2">
    <xf numFmtId="0" fontId="0" fillId="0" borderId="0"/>
    <xf numFmtId="9" fontId="2" fillId="0" borderId="0" applyFont="0" applyFill="0" applyBorder="0" applyAlignment="0" applyProtection="0"/>
  </cellStyleXfs>
  <cellXfs count="411">
    <xf numFmtId="0" fontId="0" fillId="0" borderId="0" xfId="0"/>
    <xf numFmtId="0" fontId="0" fillId="0" borderId="2" xfId="0" applyBorder="1"/>
    <xf numFmtId="0" fontId="0" fillId="0" borderId="3" xfId="0" applyBorder="1"/>
    <xf numFmtId="0" fontId="0" fillId="0" borderId="4" xfId="0" applyBorder="1"/>
    <xf numFmtId="0" fontId="0" fillId="0" borderId="0" xfId="0" applyBorder="1"/>
    <xf numFmtId="0" fontId="0" fillId="0" borderId="5" xfId="0" applyBorder="1"/>
    <xf numFmtId="0" fontId="0" fillId="0" borderId="6" xfId="0" applyBorder="1"/>
    <xf numFmtId="0" fontId="0" fillId="0" borderId="7" xfId="0" applyBorder="1"/>
    <xf numFmtId="0" fontId="0" fillId="0" borderId="8" xfId="0" applyBorder="1"/>
    <xf numFmtId="0" fontId="0" fillId="0" borderId="0" xfId="0" quotePrefix="1"/>
    <xf numFmtId="9" fontId="0" fillId="0" borderId="0" xfId="1" applyFont="1"/>
    <xf numFmtId="164" fontId="0" fillId="0" borderId="0" xfId="1" applyNumberFormat="1" applyFont="1"/>
    <xf numFmtId="164" fontId="0" fillId="0" borderId="0" xfId="0" applyNumberFormat="1"/>
    <xf numFmtId="0" fontId="0" fillId="0" borderId="0" xfId="0" applyAlignment="1">
      <alignment vertical="center" wrapText="1"/>
    </xf>
    <xf numFmtId="9" fontId="0" fillId="0" borderId="0" xfId="0" applyNumberFormat="1"/>
    <xf numFmtId="0" fontId="0" fillId="0" borderId="0" xfId="0" applyAlignment="1">
      <alignment horizontal="center" vertical="center" wrapText="1"/>
    </xf>
    <xf numFmtId="10" fontId="0" fillId="0" borderId="0" xfId="0" applyNumberFormat="1"/>
    <xf numFmtId="164" fontId="4" fillId="0" borderId="0" xfId="0" quotePrefix="1" applyNumberFormat="1" applyFont="1"/>
    <xf numFmtId="10" fontId="0" fillId="0" borderId="0" xfId="1" applyNumberFormat="1" applyFont="1"/>
    <xf numFmtId="0" fontId="4" fillId="0" borderId="0" xfId="0" quotePrefix="1" applyFont="1"/>
    <xf numFmtId="0" fontId="4" fillId="0" borderId="0" xfId="0" applyFont="1"/>
    <xf numFmtId="0" fontId="0" fillId="0" borderId="0" xfId="0" applyAlignment="1">
      <alignment horizontal="center" vertical="center" wrapText="1"/>
    </xf>
    <xf numFmtId="10" fontId="0" fillId="0" borderId="0" xfId="0" quotePrefix="1" applyNumberFormat="1"/>
    <xf numFmtId="0" fontId="0" fillId="0" borderId="0" xfId="0" applyAlignment="1">
      <alignment horizontal="center" vertical="center" wrapText="1"/>
    </xf>
    <xf numFmtId="0" fontId="0" fillId="0" borderId="19" xfId="0" applyBorder="1"/>
    <xf numFmtId="9" fontId="0" fillId="0" borderId="0" xfId="1" applyFont="1" applyAlignment="1">
      <alignment vertical="center" wrapText="1"/>
    </xf>
    <xf numFmtId="0" fontId="0" fillId="0" borderId="0" xfId="0" applyBorder="1" applyAlignment="1">
      <alignment horizontal="center" vertical="center" wrapText="1"/>
    </xf>
    <xf numFmtId="164" fontId="4" fillId="0" borderId="0" xfId="0" quotePrefix="1" applyNumberFormat="1" applyFont="1" applyBorder="1"/>
    <xf numFmtId="164" fontId="0" fillId="0" borderId="0" xfId="1" applyNumberFormat="1" applyFont="1" applyBorder="1" applyAlignment="1"/>
    <xf numFmtId="164" fontId="0" fillId="0" borderId="0" xfId="0" applyNumberFormat="1" applyBorder="1"/>
    <xf numFmtId="0" fontId="0" fillId="0" borderId="4" xfId="0" applyBorder="1" applyAlignment="1">
      <alignment horizontal="center" vertical="center" wrapText="1"/>
    </xf>
    <xf numFmtId="164" fontId="0" fillId="0" borderId="5" xfId="0" applyNumberFormat="1" applyBorder="1"/>
    <xf numFmtId="9" fontId="0" fillId="0" borderId="4" xfId="1" applyFont="1" applyBorder="1"/>
    <xf numFmtId="9" fontId="0" fillId="0" borderId="0" xfId="1" applyFont="1" applyBorder="1"/>
    <xf numFmtId="9" fontId="0" fillId="0" borderId="5" xfId="1" applyFont="1" applyBorder="1"/>
    <xf numFmtId="9" fontId="0" fillId="0" borderId="0" xfId="1" applyFont="1" applyBorder="1" applyAlignment="1">
      <alignment vertical="center" wrapText="1"/>
    </xf>
    <xf numFmtId="9" fontId="0" fillId="0" borderId="7" xfId="1" applyFont="1" applyBorder="1"/>
    <xf numFmtId="9" fontId="0" fillId="0" borderId="8" xfId="1" applyFont="1" applyBorder="1"/>
    <xf numFmtId="0" fontId="0" fillId="0" borderId="4" xfId="0" applyBorder="1" applyAlignment="1">
      <alignment horizontal="left" vertical="top"/>
    </xf>
    <xf numFmtId="9" fontId="0" fillId="0" borderId="0" xfId="1" applyNumberFormat="1" applyFont="1" applyBorder="1"/>
    <xf numFmtId="164" fontId="0" fillId="0" borderId="7" xfId="0" applyNumberFormat="1" applyBorder="1"/>
    <xf numFmtId="164" fontId="0" fillId="0" borderId="8" xfId="0" applyNumberFormat="1" applyBorder="1"/>
    <xf numFmtId="9" fontId="0" fillId="0" borderId="6" xfId="1" applyFont="1" applyBorder="1"/>
    <xf numFmtId="0" fontId="0" fillId="0" borderId="0" xfId="0" applyFill="1" applyBorder="1"/>
    <xf numFmtId="0" fontId="1" fillId="0" borderId="5" xfId="0" applyFont="1" applyBorder="1"/>
    <xf numFmtId="166" fontId="0" fillId="0" borderId="0" xfId="0" quotePrefix="1" applyNumberFormat="1" applyBorder="1"/>
    <xf numFmtId="166" fontId="0" fillId="0" borderId="0" xfId="0" applyNumberFormat="1" applyBorder="1"/>
    <xf numFmtId="167" fontId="0" fillId="0" borderId="0" xfId="0" quotePrefix="1" applyNumberFormat="1" applyBorder="1"/>
    <xf numFmtId="0" fontId="0" fillId="0" borderId="0" xfId="0" applyBorder="1" applyAlignment="1">
      <alignment horizontal="right"/>
    </xf>
    <xf numFmtId="17" fontId="0" fillId="0" borderId="0" xfId="0" applyNumberFormat="1" applyBorder="1"/>
    <xf numFmtId="0" fontId="0" fillId="0" borderId="34" xfId="0" quotePrefix="1" applyBorder="1"/>
    <xf numFmtId="0" fontId="0" fillId="0" borderId="34" xfId="0" applyBorder="1"/>
    <xf numFmtId="0" fontId="0" fillId="0" borderId="0" xfId="0" applyBorder="1" applyAlignment="1">
      <alignment horizontal="center" vertical="center" wrapText="1"/>
    </xf>
    <xf numFmtId="0" fontId="7" fillId="0" borderId="0" xfId="0" applyFont="1"/>
    <xf numFmtId="9" fontId="7" fillId="0" borderId="0" xfId="0" applyNumberFormat="1" applyFont="1"/>
    <xf numFmtId="0" fontId="8" fillId="18" borderId="0" xfId="0" applyFont="1" applyFill="1" applyBorder="1" applyAlignment="1">
      <alignment vertical="center"/>
    </xf>
    <xf numFmtId="0" fontId="7" fillId="18" borderId="0" xfId="0" applyFont="1" applyFill="1" applyBorder="1"/>
    <xf numFmtId="0" fontId="7" fillId="0" borderId="0" xfId="0" applyFont="1" applyBorder="1"/>
    <xf numFmtId="0" fontId="7" fillId="18" borderId="0" xfId="0" applyFont="1" applyFill="1"/>
    <xf numFmtId="0" fontId="11" fillId="0" borderId="0" xfId="0" applyFont="1" applyFill="1"/>
    <xf numFmtId="9" fontId="11" fillId="0" borderId="0" xfId="0" applyNumberFormat="1" applyFont="1" applyFill="1" applyBorder="1"/>
    <xf numFmtId="0" fontId="11" fillId="0" borderId="0" xfId="0" applyFont="1" applyFill="1" applyBorder="1"/>
    <xf numFmtId="0" fontId="7" fillId="0" borderId="0" xfId="0" applyFont="1" applyFill="1" applyBorder="1"/>
    <xf numFmtId="0" fontId="10" fillId="18" borderId="0" xfId="0" applyFont="1" applyFill="1" applyBorder="1" applyAlignment="1">
      <alignment horizontal="left" vertical="top" wrapText="1"/>
    </xf>
    <xf numFmtId="0" fontId="10" fillId="18" borderId="0" xfId="0" applyFont="1" applyFill="1" applyBorder="1" applyAlignment="1">
      <alignment vertical="top" wrapText="1"/>
    </xf>
    <xf numFmtId="0" fontId="9" fillId="18" borderId="0" xfId="0" applyFont="1" applyFill="1" applyBorder="1" applyAlignment="1">
      <alignment vertical="center" wrapText="1"/>
    </xf>
    <xf numFmtId="0" fontId="9" fillId="0" borderId="0" xfId="0" applyFont="1" applyBorder="1" applyAlignment="1">
      <alignment vertical="center" wrapText="1"/>
    </xf>
    <xf numFmtId="0" fontId="7" fillId="0" borderId="0" xfId="0" applyFont="1" applyFill="1"/>
    <xf numFmtId="9" fontId="12" fillId="0" borderId="0" xfId="0" applyNumberFormat="1" applyFont="1" applyFill="1" applyBorder="1"/>
    <xf numFmtId="9" fontId="12" fillId="12" borderId="0" xfId="0" applyNumberFormat="1" applyFont="1" applyFill="1" applyBorder="1"/>
    <xf numFmtId="0" fontId="13" fillId="18" borderId="0" xfId="0" applyFont="1" applyFill="1" applyBorder="1" applyAlignment="1">
      <alignment horizontal="left" vertical="top" wrapText="1"/>
    </xf>
    <xf numFmtId="0" fontId="14" fillId="18" borderId="0" xfId="0" applyFont="1" applyFill="1" applyBorder="1" applyAlignment="1">
      <alignment vertical="top" wrapText="1"/>
    </xf>
    <xf numFmtId="9" fontId="7" fillId="0" borderId="0" xfId="1" applyFont="1"/>
    <xf numFmtId="0" fontId="15" fillId="0" borderId="0" xfId="0" applyFont="1" applyFill="1" applyBorder="1"/>
    <xf numFmtId="0" fontId="7" fillId="18" borderId="0" xfId="0" applyFont="1" applyFill="1" applyBorder="1" applyAlignment="1">
      <alignment horizontal="center" wrapText="1"/>
    </xf>
    <xf numFmtId="9" fontId="15" fillId="0" borderId="0" xfId="0" applyNumberFormat="1" applyFont="1" applyFill="1" applyBorder="1"/>
    <xf numFmtId="0" fontId="7" fillId="18" borderId="0" xfId="0" applyFont="1" applyFill="1" applyBorder="1" applyAlignment="1">
      <alignment vertical="center"/>
    </xf>
    <xf numFmtId="0" fontId="12" fillId="0" borderId="0" xfId="0" applyFont="1" applyFill="1" applyBorder="1"/>
    <xf numFmtId="0" fontId="16" fillId="18" borderId="0" xfId="0" applyFont="1" applyFill="1" applyBorder="1" applyAlignment="1">
      <alignment horizontal="center" vertical="center" wrapText="1"/>
    </xf>
    <xf numFmtId="0" fontId="17" fillId="18" borderId="0" xfId="0" applyFont="1" applyFill="1" applyBorder="1" applyAlignment="1">
      <alignment horizontal="center" vertical="center"/>
    </xf>
    <xf numFmtId="0" fontId="7" fillId="18" borderId="0" xfId="0" applyFont="1" applyFill="1" applyBorder="1" applyAlignment="1">
      <alignment horizontal="center" vertical="center"/>
    </xf>
    <xf numFmtId="0" fontId="18" fillId="18" borderId="0" xfId="0" applyFont="1" applyFill="1" applyBorder="1" applyAlignment="1">
      <alignment horizontal="center" vertical="center" wrapText="1"/>
    </xf>
    <xf numFmtId="0" fontId="20" fillId="18" borderId="0" xfId="0" applyFont="1" applyFill="1" applyBorder="1" applyAlignment="1">
      <alignment horizontal="center" vertical="center"/>
    </xf>
    <xf numFmtId="0" fontId="7" fillId="18" borderId="0" xfId="0" applyFont="1" applyFill="1" applyBorder="1" applyAlignment="1">
      <alignment vertical="top" wrapText="1"/>
    </xf>
    <xf numFmtId="0" fontId="9" fillId="18" borderId="0" xfId="0" applyFont="1" applyFill="1" applyAlignment="1">
      <alignment vertical="center" wrapText="1"/>
    </xf>
    <xf numFmtId="0" fontId="9" fillId="0" borderId="0" xfId="0" applyFont="1" applyAlignment="1">
      <alignment vertical="center" wrapText="1"/>
    </xf>
    <xf numFmtId="0" fontId="10" fillId="16" borderId="7" xfId="0" applyFont="1" applyFill="1" applyBorder="1" applyAlignment="1">
      <alignment horizontal="center" vertical="center" wrapText="1"/>
    </xf>
    <xf numFmtId="0" fontId="10" fillId="16" borderId="24" xfId="0" applyFont="1" applyFill="1" applyBorder="1" applyAlignment="1">
      <alignment horizontal="center" vertical="center" wrapText="1"/>
    </xf>
    <xf numFmtId="0" fontId="22" fillId="18" borderId="0" xfId="0" applyFont="1" applyFill="1" applyAlignment="1">
      <alignment vertical="center" wrapText="1"/>
    </xf>
    <xf numFmtId="0" fontId="22" fillId="0" borderId="0" xfId="0" applyFont="1" applyAlignment="1">
      <alignment vertical="center" wrapText="1"/>
    </xf>
    <xf numFmtId="0" fontId="7" fillId="15" borderId="0" xfId="0" applyFont="1" applyFill="1"/>
    <xf numFmtId="0" fontId="24" fillId="0" borderId="0" xfId="0" quotePrefix="1" applyFont="1" applyFill="1" applyBorder="1" applyAlignment="1">
      <alignment horizontal="left"/>
    </xf>
    <xf numFmtId="0" fontId="7" fillId="14" borderId="0" xfId="0" applyFont="1" applyFill="1"/>
    <xf numFmtId="9" fontId="25" fillId="2" borderId="10" xfId="0" applyNumberFormat="1" applyFont="1" applyFill="1" applyBorder="1"/>
    <xf numFmtId="9" fontId="25" fillId="2" borderId="10" xfId="0" quotePrefix="1" applyNumberFormat="1" applyFont="1" applyFill="1" applyBorder="1"/>
    <xf numFmtId="0" fontId="11" fillId="13" borderId="0" xfId="0" applyFont="1" applyFill="1"/>
    <xf numFmtId="0" fontId="11" fillId="13" borderId="0" xfId="0" applyFont="1" applyFill="1" applyBorder="1"/>
    <xf numFmtId="9" fontId="12" fillId="13" borderId="11" xfId="1" applyFont="1" applyFill="1" applyBorder="1"/>
    <xf numFmtId="9" fontId="12" fillId="13" borderId="12" xfId="1" applyFont="1" applyFill="1" applyBorder="1"/>
    <xf numFmtId="9" fontId="12" fillId="13" borderId="13" xfId="1" applyFont="1" applyFill="1" applyBorder="1"/>
    <xf numFmtId="9" fontId="12" fillId="13" borderId="14" xfId="1" applyFont="1" applyFill="1" applyBorder="1"/>
    <xf numFmtId="9" fontId="12" fillId="13" borderId="10" xfId="1" applyFont="1" applyFill="1" applyBorder="1"/>
    <xf numFmtId="9" fontId="12" fillId="13" borderId="15" xfId="1" applyFont="1" applyFill="1" applyBorder="1"/>
    <xf numFmtId="9" fontId="12" fillId="13" borderId="16" xfId="1" applyFont="1" applyFill="1" applyBorder="1"/>
    <xf numFmtId="9" fontId="12" fillId="13" borderId="17" xfId="1" applyFont="1" applyFill="1" applyBorder="1"/>
    <xf numFmtId="9" fontId="12" fillId="13" borderId="18" xfId="1" applyFont="1" applyFill="1" applyBorder="1"/>
    <xf numFmtId="9" fontId="11" fillId="13" borderId="0" xfId="1" applyFont="1" applyFill="1"/>
    <xf numFmtId="9" fontId="12" fillId="13" borderId="9" xfId="1" applyFont="1" applyFill="1" applyBorder="1"/>
    <xf numFmtId="9" fontId="12" fillId="13" borderId="37" xfId="1" applyFont="1" applyFill="1" applyBorder="1"/>
    <xf numFmtId="9" fontId="12" fillId="13" borderId="38" xfId="1" applyFont="1" applyFill="1" applyBorder="1"/>
    <xf numFmtId="9" fontId="12" fillId="13" borderId="27" xfId="1" applyFont="1" applyFill="1" applyBorder="1"/>
    <xf numFmtId="9" fontId="12" fillId="13" borderId="28" xfId="1" applyFont="1" applyFill="1" applyBorder="1"/>
    <xf numFmtId="9" fontId="12" fillId="13" borderId="29" xfId="1" applyFont="1" applyFill="1" applyBorder="1"/>
    <xf numFmtId="9" fontId="12" fillId="13" borderId="35" xfId="1" applyFont="1" applyFill="1" applyBorder="1"/>
    <xf numFmtId="9" fontId="12" fillId="13" borderId="36" xfId="1" applyFont="1" applyFill="1" applyBorder="1"/>
    <xf numFmtId="9" fontId="26" fillId="0" borderId="0" xfId="1" applyFont="1"/>
    <xf numFmtId="9" fontId="12" fillId="13" borderId="30" xfId="1" applyFont="1" applyFill="1" applyBorder="1"/>
    <xf numFmtId="9" fontId="27" fillId="4" borderId="10" xfId="1" applyFont="1" applyFill="1" applyBorder="1"/>
    <xf numFmtId="9" fontId="12" fillId="13" borderId="31" xfId="1" applyFont="1" applyFill="1" applyBorder="1"/>
    <xf numFmtId="9" fontId="12" fillId="13" borderId="32" xfId="1" applyFont="1" applyFill="1" applyBorder="1"/>
    <xf numFmtId="9" fontId="12" fillId="13" borderId="33" xfId="1" applyFont="1" applyFill="1" applyBorder="1"/>
    <xf numFmtId="0" fontId="28" fillId="13" borderId="0" xfId="0" applyFont="1" applyFill="1"/>
    <xf numFmtId="9" fontId="28" fillId="13" borderId="0" xfId="1" applyFont="1" applyFill="1"/>
    <xf numFmtId="9" fontId="12" fillId="13" borderId="26" xfId="1" applyFont="1" applyFill="1" applyBorder="1"/>
    <xf numFmtId="9" fontId="12" fillId="13" borderId="31" xfId="0" applyNumberFormat="1" applyFont="1" applyFill="1" applyBorder="1"/>
    <xf numFmtId="9" fontId="12" fillId="13" borderId="32" xfId="0" applyNumberFormat="1" applyFont="1" applyFill="1" applyBorder="1"/>
    <xf numFmtId="9" fontId="12" fillId="13" borderId="33" xfId="0" applyNumberFormat="1" applyFont="1" applyFill="1" applyBorder="1"/>
    <xf numFmtId="9" fontId="29" fillId="5" borderId="10" xfId="1" applyFont="1" applyFill="1" applyBorder="1"/>
    <xf numFmtId="9" fontId="11" fillId="13" borderId="11" xfId="1" applyFont="1" applyFill="1" applyBorder="1"/>
    <xf numFmtId="9" fontId="11" fillId="13" borderId="12" xfId="1" applyFont="1" applyFill="1" applyBorder="1"/>
    <xf numFmtId="9" fontId="11" fillId="13" borderId="13" xfId="1" applyFont="1" applyFill="1" applyBorder="1"/>
    <xf numFmtId="9" fontId="11" fillId="13" borderId="14" xfId="1" applyFont="1" applyFill="1" applyBorder="1"/>
    <xf numFmtId="9" fontId="11" fillId="13" borderId="10" xfId="1" applyFont="1" applyFill="1" applyBorder="1"/>
    <xf numFmtId="9" fontId="11" fillId="13" borderId="15" xfId="1" applyFont="1" applyFill="1" applyBorder="1"/>
    <xf numFmtId="9" fontId="11" fillId="13" borderId="16" xfId="1" applyFont="1" applyFill="1" applyBorder="1"/>
    <xf numFmtId="9" fontId="11" fillId="13" borderId="17" xfId="1" applyFont="1" applyFill="1" applyBorder="1"/>
    <xf numFmtId="9" fontId="11" fillId="13" borderId="18" xfId="1" applyFont="1" applyFill="1" applyBorder="1"/>
    <xf numFmtId="9" fontId="30" fillId="3" borderId="10" xfId="1" applyFont="1" applyFill="1" applyBorder="1"/>
    <xf numFmtId="9" fontId="31" fillId="6" borderId="10" xfId="1" applyFont="1" applyFill="1" applyBorder="1"/>
    <xf numFmtId="9" fontId="32" fillId="7" borderId="10" xfId="1" applyFont="1" applyFill="1" applyBorder="1"/>
    <xf numFmtId="9" fontId="33" fillId="8" borderId="10" xfId="1" applyFont="1" applyFill="1" applyBorder="1"/>
    <xf numFmtId="9" fontId="34" fillId="9" borderId="10" xfId="1" applyFont="1" applyFill="1" applyBorder="1"/>
    <xf numFmtId="9" fontId="35" fillId="10" borderId="10" xfId="1" applyFont="1" applyFill="1" applyBorder="1"/>
    <xf numFmtId="9" fontId="11" fillId="13" borderId="0" xfId="0" applyNumberFormat="1" applyFont="1" applyFill="1" applyBorder="1"/>
    <xf numFmtId="9" fontId="36" fillId="11" borderId="10" xfId="1" applyFont="1" applyFill="1" applyBorder="1"/>
    <xf numFmtId="9" fontId="38" fillId="18" borderId="10" xfId="1" applyFont="1" applyFill="1" applyBorder="1"/>
    <xf numFmtId="9" fontId="38" fillId="18" borderId="39" xfId="1" applyFont="1" applyFill="1" applyBorder="1"/>
    <xf numFmtId="9" fontId="38" fillId="18" borderId="40" xfId="1" applyFont="1" applyFill="1" applyBorder="1"/>
    <xf numFmtId="9" fontId="38" fillId="18" borderId="41" xfId="1" applyFont="1" applyFill="1" applyBorder="1"/>
    <xf numFmtId="9" fontId="38" fillId="18" borderId="42" xfId="1" applyFont="1" applyFill="1" applyBorder="1"/>
    <xf numFmtId="9" fontId="38" fillId="18" borderId="43" xfId="1" applyFont="1" applyFill="1" applyBorder="1"/>
    <xf numFmtId="9" fontId="38" fillId="18" borderId="44" xfId="1" applyFont="1" applyFill="1" applyBorder="1"/>
    <xf numFmtId="9" fontId="38" fillId="18" borderId="46" xfId="1" applyFont="1" applyFill="1" applyBorder="1"/>
    <xf numFmtId="9" fontId="38" fillId="18" borderId="45" xfId="1" applyFont="1" applyFill="1" applyBorder="1"/>
    <xf numFmtId="9" fontId="38" fillId="18" borderId="47" xfId="1" applyFont="1" applyFill="1" applyBorder="1"/>
    <xf numFmtId="9" fontId="38" fillId="18" borderId="48" xfId="1" applyFont="1" applyFill="1" applyBorder="1"/>
    <xf numFmtId="9" fontId="38" fillId="18" borderId="49" xfId="1" applyFont="1" applyFill="1" applyBorder="1"/>
    <xf numFmtId="0" fontId="7" fillId="18" borderId="0" xfId="0" applyFont="1" applyFill="1" applyBorder="1" applyAlignment="1">
      <alignment horizontal="left"/>
    </xf>
    <xf numFmtId="0" fontId="22" fillId="18" borderId="0" xfId="0" applyFont="1" applyFill="1" applyBorder="1" applyAlignment="1">
      <alignment vertical="center" wrapText="1"/>
    </xf>
    <xf numFmtId="0" fontId="7" fillId="18" borderId="0" xfId="0" applyFont="1" applyFill="1" applyBorder="1" applyAlignment="1">
      <alignment wrapText="1"/>
    </xf>
    <xf numFmtId="0" fontId="14" fillId="19" borderId="24" xfId="0" applyFont="1" applyFill="1" applyBorder="1" applyAlignment="1">
      <alignment horizontal="center" vertical="center" wrapText="1"/>
    </xf>
    <xf numFmtId="0" fontId="14" fillId="19" borderId="21" xfId="0" applyFont="1" applyFill="1" applyBorder="1" applyAlignment="1">
      <alignment horizontal="center" vertical="center" wrapText="1"/>
    </xf>
    <xf numFmtId="0" fontId="8" fillId="18" borderId="0" xfId="0" applyFont="1" applyFill="1" applyBorder="1" applyAlignment="1">
      <alignment vertical="center" wrapText="1"/>
    </xf>
    <xf numFmtId="0" fontId="14" fillId="19" borderId="22" xfId="0" applyFont="1" applyFill="1" applyBorder="1" applyAlignment="1">
      <alignment horizontal="center" vertical="center" wrapText="1"/>
    </xf>
    <xf numFmtId="0" fontId="14" fillId="18" borderId="0" xfId="0" applyFont="1" applyFill="1" applyBorder="1" applyAlignment="1">
      <alignment wrapText="1"/>
    </xf>
    <xf numFmtId="0" fontId="7" fillId="18" borderId="0" xfId="0" applyFont="1" applyFill="1" applyBorder="1" applyAlignment="1">
      <alignment horizontal="center" vertical="top" wrapText="1"/>
    </xf>
    <xf numFmtId="0" fontId="7" fillId="18" borderId="54" xfId="0" applyFont="1" applyFill="1" applyBorder="1"/>
    <xf numFmtId="0" fontId="7" fillId="18" borderId="55" xfId="0" applyFont="1" applyFill="1" applyBorder="1"/>
    <xf numFmtId="0" fontId="7" fillId="18" borderId="55" xfId="0" quotePrefix="1" applyFont="1" applyFill="1" applyBorder="1"/>
    <xf numFmtId="0" fontId="8" fillId="18" borderId="55" xfId="0" applyFont="1" applyFill="1" applyBorder="1" applyAlignment="1">
      <alignment vertical="center"/>
    </xf>
    <xf numFmtId="0" fontId="9" fillId="18" borderId="55" xfId="0" applyFont="1" applyFill="1" applyBorder="1" applyAlignment="1">
      <alignment vertical="top" wrapText="1"/>
    </xf>
    <xf numFmtId="0" fontId="7" fillId="18" borderId="56" xfId="0" applyFont="1" applyFill="1" applyBorder="1"/>
    <xf numFmtId="0" fontId="7" fillId="18" borderId="57" xfId="0" applyFont="1" applyFill="1" applyBorder="1"/>
    <xf numFmtId="0" fontId="7" fillId="18" borderId="58" xfId="0" applyFont="1" applyFill="1" applyBorder="1"/>
    <xf numFmtId="0" fontId="9" fillId="18" borderId="58" xfId="0" applyFont="1" applyFill="1" applyBorder="1" applyAlignment="1">
      <alignment vertical="center" wrapText="1"/>
    </xf>
    <xf numFmtId="0" fontId="14" fillId="18" borderId="58" xfId="0" applyFont="1" applyFill="1" applyBorder="1" applyAlignment="1">
      <alignment wrapText="1"/>
    </xf>
    <xf numFmtId="0" fontId="7" fillId="18" borderId="59" xfId="0" applyFont="1" applyFill="1" applyBorder="1"/>
    <xf numFmtId="0" fontId="7" fillId="18" borderId="60" xfId="0" applyFont="1" applyFill="1" applyBorder="1"/>
    <xf numFmtId="0" fontId="7" fillId="18" borderId="61" xfId="0" applyFont="1" applyFill="1" applyBorder="1"/>
    <xf numFmtId="0" fontId="10" fillId="18" borderId="57" xfId="0" applyFont="1" applyFill="1" applyBorder="1" applyAlignment="1">
      <alignment vertical="top" wrapText="1"/>
    </xf>
    <xf numFmtId="0" fontId="7" fillId="18" borderId="57" xfId="0" applyFont="1" applyFill="1" applyBorder="1" applyAlignment="1">
      <alignment wrapText="1"/>
    </xf>
    <xf numFmtId="0" fontId="37" fillId="18" borderId="0" xfId="0" applyFont="1" applyFill="1" applyAlignment="1">
      <alignment vertical="top" wrapText="1"/>
    </xf>
    <xf numFmtId="0" fontId="37" fillId="16" borderId="7" xfId="0" applyFont="1" applyFill="1" applyBorder="1" applyAlignment="1">
      <alignment horizontal="center" vertical="center"/>
    </xf>
    <xf numFmtId="0" fontId="37" fillId="16" borderId="24" xfId="0" applyFont="1" applyFill="1" applyBorder="1" applyAlignment="1">
      <alignment horizontal="center" vertical="center"/>
    </xf>
    <xf numFmtId="0" fontId="10" fillId="19" borderId="22" xfId="0" applyFont="1" applyFill="1" applyBorder="1" applyAlignment="1">
      <alignment horizontal="center" vertical="center"/>
    </xf>
    <xf numFmtId="0" fontId="10" fillId="19" borderId="20" xfId="0" applyFont="1" applyFill="1" applyBorder="1" applyAlignment="1">
      <alignment horizontal="center" vertical="center"/>
    </xf>
    <xf numFmtId="0" fontId="43" fillId="0" borderId="54" xfId="0" applyFont="1" applyBorder="1"/>
    <xf numFmtId="0" fontId="0" fillId="0" borderId="55" xfId="0" applyBorder="1"/>
    <xf numFmtId="0" fontId="0" fillId="0" borderId="56" xfId="0" applyBorder="1"/>
    <xf numFmtId="0" fontId="0" fillId="0" borderId="57" xfId="0" applyBorder="1"/>
    <xf numFmtId="0" fontId="0" fillId="0" borderId="58" xfId="0" applyBorder="1"/>
    <xf numFmtId="0" fontId="3" fillId="0" borderId="57" xfId="0" applyFont="1" applyBorder="1"/>
    <xf numFmtId="164" fontId="0" fillId="0" borderId="58" xfId="0" applyNumberFormat="1" applyBorder="1"/>
    <xf numFmtId="0" fontId="0" fillId="0" borderId="59" xfId="0" applyBorder="1"/>
    <xf numFmtId="0" fontId="0" fillId="0" borderId="60" xfId="0" applyBorder="1"/>
    <xf numFmtId="164" fontId="0" fillId="0" borderId="60" xfId="0" applyNumberFormat="1" applyBorder="1"/>
    <xf numFmtId="164" fontId="0" fillId="0" borderId="61" xfId="0" applyNumberFormat="1" applyBorder="1"/>
    <xf numFmtId="0" fontId="5" fillId="0" borderId="63" xfId="0" applyFont="1" applyBorder="1"/>
    <xf numFmtId="0" fontId="5" fillId="0" borderId="64" xfId="0" applyFont="1" applyBorder="1"/>
    <xf numFmtId="0" fontId="43" fillId="0" borderId="62" xfId="0" applyFont="1" applyBorder="1" applyAlignment="1"/>
    <xf numFmtId="0" fontId="0" fillId="0" borderId="61" xfId="0" applyBorder="1"/>
    <xf numFmtId="0" fontId="43" fillId="0" borderId="1" xfId="0" applyFont="1" applyBorder="1"/>
    <xf numFmtId="0" fontId="0" fillId="0" borderId="65" xfId="0" applyBorder="1"/>
    <xf numFmtId="0" fontId="0" fillId="0" borderId="66" xfId="0" applyBorder="1"/>
    <xf numFmtId="17" fontId="0" fillId="0" borderId="57" xfId="0" applyNumberFormat="1" applyBorder="1"/>
    <xf numFmtId="17" fontId="0" fillId="0" borderId="59" xfId="0" applyNumberFormat="1" applyBorder="1"/>
    <xf numFmtId="167" fontId="0" fillId="0" borderId="60" xfId="0" quotePrefix="1" applyNumberFormat="1" applyBorder="1"/>
    <xf numFmtId="0" fontId="0" fillId="0" borderId="60" xfId="0" applyBorder="1" applyAlignment="1">
      <alignment horizontal="right"/>
    </xf>
    <xf numFmtId="17" fontId="0" fillId="0" borderId="60" xfId="0" applyNumberFormat="1" applyBorder="1"/>
    <xf numFmtId="9" fontId="0" fillId="0" borderId="58" xfId="1" applyNumberFormat="1" applyFont="1" applyBorder="1"/>
    <xf numFmtId="0" fontId="0" fillId="0" borderId="54" xfId="0" applyBorder="1"/>
    <xf numFmtId="0" fontId="3" fillId="0" borderId="55" xfId="0" applyFont="1" applyBorder="1"/>
    <xf numFmtId="0" fontId="0" fillId="0" borderId="57" xfId="0" applyBorder="1" applyAlignment="1">
      <alignment horizontal="left" vertical="center"/>
    </xf>
    <xf numFmtId="0" fontId="0" fillId="0" borderId="67" xfId="0" applyBorder="1"/>
    <xf numFmtId="0" fontId="0" fillId="0" borderId="59" xfId="0" applyBorder="1" applyAlignment="1">
      <alignment horizontal="left" vertical="center"/>
    </xf>
    <xf numFmtId="0" fontId="0" fillId="0" borderId="60" xfId="0" applyBorder="1" applyAlignment="1">
      <alignment horizontal="center" vertical="center" wrapText="1"/>
    </xf>
    <xf numFmtId="164" fontId="4" fillId="0" borderId="60" xfId="0" quotePrefix="1" applyNumberFormat="1" applyFont="1" applyBorder="1"/>
    <xf numFmtId="164" fontId="0" fillId="0" borderId="60" xfId="1" applyNumberFormat="1" applyFont="1" applyBorder="1" applyAlignment="1"/>
    <xf numFmtId="0" fontId="3" fillId="0" borderId="54" xfId="0" applyFont="1" applyBorder="1"/>
    <xf numFmtId="0" fontId="42" fillId="0" borderId="54" xfId="0" applyFont="1" applyBorder="1"/>
    <xf numFmtId="0" fontId="43" fillId="0" borderId="1" xfId="0" applyFont="1" applyBorder="1" applyAlignment="1">
      <alignment horizontal="left" vertical="center"/>
    </xf>
    <xf numFmtId="164" fontId="4" fillId="0" borderId="57" xfId="0" quotePrefix="1" applyNumberFormat="1" applyFont="1" applyBorder="1"/>
    <xf numFmtId="164" fontId="4" fillId="0" borderId="58" xfId="0" quotePrefix="1" applyNumberFormat="1" applyFont="1" applyBorder="1"/>
    <xf numFmtId="164" fontId="4" fillId="0" borderId="59" xfId="0" quotePrefix="1" applyNumberFormat="1" applyFont="1" applyBorder="1"/>
    <xf numFmtId="164" fontId="4" fillId="0" borderId="61" xfId="0" quotePrefix="1" applyNumberFormat="1" applyFont="1" applyBorder="1"/>
    <xf numFmtId="0" fontId="0" fillId="0" borderId="50" xfId="0" applyBorder="1" applyAlignment="1"/>
    <xf numFmtId="0" fontId="3" fillId="0" borderId="62" xfId="0" applyFont="1" applyBorder="1"/>
    <xf numFmtId="0" fontId="0" fillId="0" borderId="0" xfId="0" applyBorder="1" applyAlignment="1"/>
    <xf numFmtId="9" fontId="0" fillId="0" borderId="0" xfId="1" quotePrefix="1" applyFont="1" applyBorder="1" applyAlignment="1">
      <alignment horizontal="center" vertical="center" wrapText="1"/>
    </xf>
    <xf numFmtId="9" fontId="0" fillId="0" borderId="57" xfId="1" applyFont="1" applyBorder="1"/>
    <xf numFmtId="9" fontId="0" fillId="0" borderId="57" xfId="1" applyNumberFormat="1" applyFont="1" applyBorder="1"/>
    <xf numFmtId="9" fontId="0" fillId="0" borderId="59" xfId="1" applyFont="1" applyBorder="1"/>
    <xf numFmtId="166" fontId="0" fillId="0" borderId="58" xfId="0" applyNumberFormat="1" applyBorder="1"/>
    <xf numFmtId="0" fontId="45" fillId="0" borderId="54" xfId="0" applyFont="1" applyBorder="1"/>
    <xf numFmtId="0" fontId="44" fillId="0" borderId="55" xfId="0" applyFont="1" applyBorder="1"/>
    <xf numFmtId="0" fontId="0" fillId="0" borderId="55" xfId="0" applyBorder="1" applyAlignment="1">
      <alignment vertical="center" wrapText="1"/>
    </xf>
    <xf numFmtId="0" fontId="0" fillId="0" borderId="55" xfId="0" applyBorder="1" applyAlignment="1">
      <alignment horizontal="center" vertical="center" wrapText="1"/>
    </xf>
    <xf numFmtId="0" fontId="0" fillId="0" borderId="0" xfId="0" applyBorder="1" applyAlignment="1">
      <alignment vertical="center" wrapText="1"/>
    </xf>
    <xf numFmtId="165" fontId="0" fillId="0" borderId="0" xfId="1" applyNumberFormat="1" applyFont="1" applyBorder="1"/>
    <xf numFmtId="165" fontId="0" fillId="0" borderId="0" xfId="0" applyNumberFormat="1" applyBorder="1"/>
    <xf numFmtId="0" fontId="4" fillId="0" borderId="54" xfId="0" applyFont="1" applyBorder="1"/>
    <xf numFmtId="0" fontId="0" fillId="0" borderId="56" xfId="0" quotePrefix="1" applyFont="1" applyBorder="1"/>
    <xf numFmtId="0" fontId="0" fillId="0" borderId="58" xfId="0" quotePrefix="1" applyBorder="1"/>
    <xf numFmtId="0" fontId="0" fillId="0" borderId="61" xfId="0" quotePrefix="1" applyBorder="1"/>
    <xf numFmtId="0" fontId="4" fillId="0" borderId="54" xfId="0" quotePrefix="1" applyFont="1" applyBorder="1"/>
    <xf numFmtId="0" fontId="4" fillId="0" borderId="55" xfId="0" applyFont="1" applyBorder="1"/>
    <xf numFmtId="0" fontId="4" fillId="0" borderId="55" xfId="0" quotePrefix="1" applyFont="1" applyBorder="1"/>
    <xf numFmtId="0" fontId="4" fillId="0" borderId="56" xfId="0" applyFont="1" applyBorder="1"/>
    <xf numFmtId="10" fontId="0" fillId="0" borderId="57" xfId="1" applyNumberFormat="1" applyFont="1" applyBorder="1"/>
    <xf numFmtId="10" fontId="0" fillId="0" borderId="0" xfId="1" applyNumberFormat="1" applyFont="1" applyBorder="1"/>
    <xf numFmtId="9" fontId="0" fillId="0" borderId="58" xfId="1" applyFont="1" applyBorder="1"/>
    <xf numFmtId="10" fontId="0" fillId="0" borderId="59" xfId="1" applyNumberFormat="1" applyFont="1" applyBorder="1"/>
    <xf numFmtId="9" fontId="0" fillId="0" borderId="60" xfId="1" applyFont="1" applyBorder="1"/>
    <xf numFmtId="10" fontId="0" fillId="0" borderId="60" xfId="1" applyNumberFormat="1" applyFont="1" applyBorder="1"/>
    <xf numFmtId="9" fontId="0" fillId="0" borderId="61" xfId="1" applyFont="1" applyBorder="1"/>
    <xf numFmtId="0" fontId="1" fillId="0" borderId="58" xfId="0" applyFont="1" applyBorder="1"/>
    <xf numFmtId="2" fontId="0" fillId="0" borderId="0" xfId="0" applyNumberFormat="1" applyBorder="1"/>
    <xf numFmtId="2" fontId="0" fillId="0" borderId="58" xfId="0" applyNumberFormat="1" applyBorder="1"/>
    <xf numFmtId="164" fontId="0" fillId="0" borderId="0" xfId="1" applyNumberFormat="1" applyFont="1" applyBorder="1"/>
    <xf numFmtId="164" fontId="0" fillId="0" borderId="58" xfId="1" applyNumberFormat="1" applyFont="1" applyBorder="1"/>
    <xf numFmtId="0" fontId="1" fillId="0" borderId="57" xfId="0" applyFont="1" applyBorder="1" applyAlignment="1">
      <alignment horizontal="center"/>
    </xf>
    <xf numFmtId="164" fontId="0" fillId="0" borderId="60" xfId="1" applyNumberFormat="1" applyFont="1" applyBorder="1"/>
    <xf numFmtId="0" fontId="0" fillId="0" borderId="57" xfId="0" applyFont="1" applyBorder="1"/>
    <xf numFmtId="0" fontId="0" fillId="0" borderId="58" xfId="0" applyNumberFormat="1" applyBorder="1" applyAlignment="1">
      <alignment horizontal="right"/>
    </xf>
    <xf numFmtId="0" fontId="0" fillId="0" borderId="58" xfId="0" applyBorder="1" applyAlignment="1">
      <alignment horizontal="right"/>
    </xf>
    <xf numFmtId="0" fontId="0" fillId="0" borderId="52" xfId="0" applyBorder="1"/>
    <xf numFmtId="0" fontId="0" fillId="0" borderId="53" xfId="0" applyBorder="1"/>
    <xf numFmtId="0" fontId="0" fillId="0" borderId="55" xfId="0" applyBorder="1" applyAlignment="1">
      <alignment horizontal="center"/>
    </xf>
    <xf numFmtId="0" fontId="0" fillId="0" borderId="0" xfId="0" applyBorder="1" applyAlignment="1">
      <alignment horizontal="center"/>
    </xf>
    <xf numFmtId="0" fontId="0" fillId="0" borderId="60" xfId="0" applyBorder="1" applyAlignment="1">
      <alignment horizontal="center"/>
    </xf>
    <xf numFmtId="0" fontId="0" fillId="0" borderId="51" xfId="0" applyBorder="1"/>
    <xf numFmtId="0" fontId="46" fillId="0" borderId="0" xfId="0" applyFont="1"/>
    <xf numFmtId="9" fontId="38" fillId="18" borderId="68" xfId="1" applyFont="1" applyFill="1" applyBorder="1"/>
    <xf numFmtId="9" fontId="38" fillId="18" borderId="69" xfId="1" applyFont="1" applyFill="1" applyBorder="1"/>
    <xf numFmtId="9" fontId="38" fillId="18" borderId="70" xfId="1" applyFont="1" applyFill="1" applyBorder="1"/>
    <xf numFmtId="9" fontId="38" fillId="18" borderId="71" xfId="1" applyFont="1" applyFill="1" applyBorder="1"/>
    <xf numFmtId="9" fontId="38" fillId="18" borderId="72" xfId="1" applyFont="1" applyFill="1" applyBorder="1"/>
    <xf numFmtId="9" fontId="38" fillId="18" borderId="73" xfId="1" applyFont="1" applyFill="1" applyBorder="1"/>
    <xf numFmtId="9" fontId="38" fillId="18" borderId="74" xfId="1" applyFont="1" applyFill="1" applyBorder="1"/>
    <xf numFmtId="9" fontId="38" fillId="18" borderId="75" xfId="1" applyFont="1" applyFill="1" applyBorder="1"/>
    <xf numFmtId="9" fontId="38" fillId="18" borderId="76" xfId="1" applyFont="1" applyFill="1" applyBorder="1"/>
    <xf numFmtId="9" fontId="38" fillId="18" borderId="77" xfId="1" applyFont="1" applyFill="1" applyBorder="1"/>
    <xf numFmtId="9" fontId="38" fillId="18" borderId="78" xfId="1" applyFont="1" applyFill="1" applyBorder="1"/>
    <xf numFmtId="9" fontId="38" fillId="18" borderId="79" xfId="1" applyFont="1" applyFill="1" applyBorder="1"/>
    <xf numFmtId="0" fontId="6" fillId="17" borderId="0" xfId="0" applyFont="1" applyFill="1" applyBorder="1" applyAlignment="1">
      <alignment horizontal="left" vertical="center"/>
    </xf>
    <xf numFmtId="0" fontId="37" fillId="19" borderId="1" xfId="0" quotePrefix="1" applyFont="1" applyFill="1" applyBorder="1" applyAlignment="1">
      <alignment horizontal="center" vertical="center" wrapText="1"/>
    </xf>
    <xf numFmtId="0" fontId="37" fillId="19" borderId="3" xfId="0" quotePrefix="1" applyFont="1" applyFill="1" applyBorder="1" applyAlignment="1">
      <alignment horizontal="center" vertical="center" wrapText="1"/>
    </xf>
    <xf numFmtId="0" fontId="37" fillId="19" borderId="4" xfId="0" quotePrefix="1" applyFont="1" applyFill="1" applyBorder="1" applyAlignment="1">
      <alignment horizontal="center" vertical="center" wrapText="1"/>
    </xf>
    <xf numFmtId="0" fontId="37" fillId="19" borderId="5" xfId="0" quotePrefix="1" applyFont="1" applyFill="1" applyBorder="1" applyAlignment="1">
      <alignment horizontal="center" vertical="center" wrapText="1"/>
    </xf>
    <xf numFmtId="0" fontId="37" fillId="19" borderId="6" xfId="0" quotePrefix="1" applyFont="1" applyFill="1" applyBorder="1" applyAlignment="1">
      <alignment horizontal="center" vertical="center" wrapText="1"/>
    </xf>
    <xf numFmtId="0" fontId="37" fillId="19" borderId="8" xfId="0" quotePrefix="1" applyFont="1" applyFill="1" applyBorder="1" applyAlignment="1">
      <alignment horizontal="center" vertical="center" wrapText="1"/>
    </xf>
    <xf numFmtId="0" fontId="37" fillId="16" borderId="22" xfId="0" applyFont="1" applyFill="1" applyBorder="1" applyAlignment="1">
      <alignment horizontal="center" vertical="center" wrapText="1"/>
    </xf>
    <xf numFmtId="0" fontId="37" fillId="16" borderId="23" xfId="0" applyFont="1" applyFill="1" applyBorder="1" applyAlignment="1">
      <alignment horizontal="center" vertical="center" wrapText="1"/>
    </xf>
    <xf numFmtId="0" fontId="40" fillId="17" borderId="0" xfId="0" applyFont="1" applyFill="1" applyBorder="1" applyAlignment="1">
      <alignment horizontal="left" vertical="center"/>
    </xf>
    <xf numFmtId="0" fontId="37" fillId="19" borderId="1" xfId="0" applyFont="1" applyFill="1" applyBorder="1" applyAlignment="1">
      <alignment horizontal="center" vertical="center" wrapText="1"/>
    </xf>
    <xf numFmtId="0" fontId="37" fillId="19" borderId="3" xfId="0" applyFont="1" applyFill="1" applyBorder="1" applyAlignment="1">
      <alignment horizontal="center" vertical="center" wrapText="1"/>
    </xf>
    <xf numFmtId="0" fontId="37" fillId="19" borderId="4" xfId="0" applyFont="1" applyFill="1" applyBorder="1" applyAlignment="1">
      <alignment horizontal="center" vertical="center" wrapText="1"/>
    </xf>
    <xf numFmtId="0" fontId="37" fillId="19" borderId="5" xfId="0" applyFont="1" applyFill="1" applyBorder="1" applyAlignment="1">
      <alignment horizontal="center" vertical="center" wrapText="1"/>
    </xf>
    <xf numFmtId="0" fontId="37" fillId="19" borderId="6" xfId="0" applyFont="1" applyFill="1" applyBorder="1" applyAlignment="1">
      <alignment horizontal="center" vertical="center" wrapText="1"/>
    </xf>
    <xf numFmtId="0" fontId="37" fillId="19" borderId="8" xfId="0" applyFont="1" applyFill="1" applyBorder="1" applyAlignment="1">
      <alignment horizontal="center" vertical="center" wrapText="1"/>
    </xf>
    <xf numFmtId="0" fontId="37" fillId="16" borderId="34" xfId="0" applyFont="1" applyFill="1" applyBorder="1" applyAlignment="1">
      <alignment horizontal="center" vertical="center" wrapText="1"/>
    </xf>
    <xf numFmtId="0" fontId="14" fillId="19" borderId="1" xfId="0" applyFont="1" applyFill="1" applyBorder="1" applyAlignment="1">
      <alignment horizontal="center" vertical="center" wrapText="1"/>
    </xf>
    <xf numFmtId="0" fontId="14" fillId="19" borderId="3" xfId="0" applyFont="1" applyFill="1" applyBorder="1" applyAlignment="1">
      <alignment horizontal="center" vertical="center" wrapText="1"/>
    </xf>
    <xf numFmtId="0" fontId="14" fillId="19" borderId="6" xfId="0" applyFont="1" applyFill="1" applyBorder="1" applyAlignment="1">
      <alignment horizontal="center" vertical="center" wrapText="1"/>
    </xf>
    <xf numFmtId="0" fontId="14" fillId="19" borderId="8" xfId="0" applyFont="1" applyFill="1" applyBorder="1" applyAlignment="1">
      <alignment horizontal="center" vertical="center" wrapText="1"/>
    </xf>
    <xf numFmtId="0" fontId="14" fillId="19" borderId="22" xfId="0" applyFont="1" applyFill="1" applyBorder="1" applyAlignment="1">
      <alignment horizontal="center" vertical="center" wrapText="1"/>
    </xf>
    <xf numFmtId="0" fontId="14" fillId="19" borderId="23" xfId="0" applyFont="1" applyFill="1" applyBorder="1" applyAlignment="1">
      <alignment horizontal="center" vertical="center" wrapText="1"/>
    </xf>
    <xf numFmtId="0" fontId="10" fillId="16" borderId="22" xfId="0" applyFont="1" applyFill="1" applyBorder="1" applyAlignment="1">
      <alignment horizontal="center" vertical="center" wrapText="1"/>
    </xf>
    <xf numFmtId="0" fontId="10" fillId="16" borderId="23" xfId="0" applyFont="1" applyFill="1" applyBorder="1" applyAlignment="1">
      <alignment horizontal="center" vertical="center" wrapText="1"/>
    </xf>
    <xf numFmtId="166" fontId="8" fillId="16" borderId="1" xfId="0" applyNumberFormat="1" applyFont="1" applyFill="1" applyBorder="1" applyAlignment="1">
      <alignment horizontal="center" vertical="center" wrapText="1"/>
    </xf>
    <xf numFmtId="166" fontId="8" fillId="16" borderId="2" xfId="0" applyNumberFormat="1" applyFont="1" applyFill="1" applyBorder="1" applyAlignment="1">
      <alignment horizontal="center" vertical="center" wrapText="1"/>
    </xf>
    <xf numFmtId="166" fontId="8" fillId="16" borderId="3" xfId="0" applyNumberFormat="1" applyFont="1" applyFill="1" applyBorder="1" applyAlignment="1">
      <alignment horizontal="center" vertical="center" wrapText="1"/>
    </xf>
    <xf numFmtId="166" fontId="8" fillId="16" borderId="6" xfId="0" applyNumberFormat="1" applyFont="1" applyFill="1" applyBorder="1" applyAlignment="1">
      <alignment horizontal="center" vertical="center" wrapText="1"/>
    </xf>
    <xf numFmtId="166" fontId="8" fillId="16" borderId="7" xfId="0" applyNumberFormat="1" applyFont="1" applyFill="1" applyBorder="1" applyAlignment="1">
      <alignment horizontal="center" vertical="center" wrapText="1"/>
    </xf>
    <xf numFmtId="166" fontId="8" fillId="16" borderId="8" xfId="0" applyNumberFormat="1" applyFont="1" applyFill="1" applyBorder="1" applyAlignment="1">
      <alignment horizontal="center" vertical="center" wrapText="1"/>
    </xf>
    <xf numFmtId="0" fontId="14" fillId="19" borderId="20" xfId="0" applyFont="1" applyFill="1" applyBorder="1" applyAlignment="1">
      <alignment horizontal="center" vertical="center" wrapText="1"/>
    </xf>
    <xf numFmtId="0" fontId="14" fillId="19" borderId="21" xfId="0" applyFont="1" applyFill="1" applyBorder="1" applyAlignment="1">
      <alignment horizontal="center" vertical="center" wrapText="1"/>
    </xf>
    <xf numFmtId="0" fontId="19" fillId="18" borderId="0" xfId="0" applyFont="1" applyFill="1" applyBorder="1" applyAlignment="1">
      <alignment horizontal="left" vertical="top" wrapText="1"/>
    </xf>
    <xf numFmtId="166" fontId="19" fillId="18" borderId="0" xfId="0" applyNumberFormat="1" applyFont="1" applyFill="1" applyBorder="1" applyAlignment="1">
      <alignment horizontal="left" vertical="top" wrapText="1"/>
    </xf>
    <xf numFmtId="166" fontId="41" fillId="16" borderId="1" xfId="0" applyNumberFormat="1" applyFont="1" applyFill="1" applyBorder="1" applyAlignment="1">
      <alignment horizontal="center" vertical="center" wrapText="1"/>
    </xf>
    <xf numFmtId="166" fontId="41" fillId="16" borderId="2" xfId="0" applyNumberFormat="1" applyFont="1" applyFill="1" applyBorder="1" applyAlignment="1">
      <alignment horizontal="center" vertical="center" wrapText="1"/>
    </xf>
    <xf numFmtId="166" fontId="41" fillId="16" borderId="3" xfId="0" applyNumberFormat="1" applyFont="1" applyFill="1" applyBorder="1" applyAlignment="1">
      <alignment horizontal="center" vertical="center" wrapText="1"/>
    </xf>
    <xf numFmtId="166" fontId="41" fillId="16" borderId="4" xfId="0" applyNumberFormat="1" applyFont="1" applyFill="1" applyBorder="1" applyAlignment="1">
      <alignment horizontal="center" vertical="center" wrapText="1"/>
    </xf>
    <xf numFmtId="166" fontId="41" fillId="16" borderId="0" xfId="0" applyNumberFormat="1" applyFont="1" applyFill="1" applyBorder="1" applyAlignment="1">
      <alignment horizontal="center" vertical="center" wrapText="1"/>
    </xf>
    <xf numFmtId="166" fontId="41" fillId="16" borderId="5" xfId="0" applyNumberFormat="1" applyFont="1" applyFill="1" applyBorder="1" applyAlignment="1">
      <alignment horizontal="center" vertical="center" wrapText="1"/>
    </xf>
    <xf numFmtId="166" fontId="41" fillId="16" borderId="6" xfId="0" applyNumberFormat="1" applyFont="1" applyFill="1" applyBorder="1" applyAlignment="1">
      <alignment horizontal="center" vertical="center" wrapText="1"/>
    </xf>
    <xf numFmtId="166" fontId="41" fillId="16" borderId="7" xfId="0" applyNumberFormat="1" applyFont="1" applyFill="1" applyBorder="1" applyAlignment="1">
      <alignment horizontal="center" vertical="center" wrapText="1"/>
    </xf>
    <xf numFmtId="166" fontId="41" fillId="16" borderId="8" xfId="0" applyNumberFormat="1" applyFont="1" applyFill="1" applyBorder="1" applyAlignment="1">
      <alignment horizontal="center" vertical="center" wrapText="1"/>
    </xf>
    <xf numFmtId="0" fontId="19" fillId="16" borderId="22" xfId="0" applyFont="1" applyFill="1" applyBorder="1" applyAlignment="1">
      <alignment horizontal="center" vertical="center" wrapText="1"/>
    </xf>
    <xf numFmtId="0" fontId="19" fillId="16" borderId="34" xfId="0" applyFont="1" applyFill="1" applyBorder="1" applyAlignment="1">
      <alignment horizontal="center" vertical="center" wrapText="1"/>
    </xf>
    <xf numFmtId="0" fontId="19" fillId="16" borderId="23" xfId="0" applyFont="1" applyFill="1" applyBorder="1" applyAlignment="1">
      <alignment horizontal="center" vertical="center" wrapText="1"/>
    </xf>
    <xf numFmtId="0" fontId="19" fillId="18" borderId="51" xfId="0" applyFont="1" applyFill="1" applyBorder="1" applyAlignment="1">
      <alignment horizontal="left" vertical="top" wrapText="1"/>
    </xf>
    <xf numFmtId="0" fontId="19" fillId="18" borderId="52" xfId="0" applyFont="1" applyFill="1" applyBorder="1" applyAlignment="1">
      <alignment horizontal="left" vertical="top" wrapText="1"/>
    </xf>
    <xf numFmtId="0" fontId="19" fillId="18" borderId="53" xfId="0" applyFont="1" applyFill="1" applyBorder="1" applyAlignment="1">
      <alignment horizontal="left" vertical="top" wrapText="1"/>
    </xf>
    <xf numFmtId="0" fontId="23" fillId="18" borderId="62" xfId="0" applyFont="1" applyFill="1" applyBorder="1" applyAlignment="1">
      <alignment horizontal="center" vertical="center" wrapText="1"/>
    </xf>
    <xf numFmtId="0" fontId="23" fillId="18" borderId="63" xfId="0" applyFont="1" applyFill="1" applyBorder="1" applyAlignment="1">
      <alignment horizontal="center" vertical="center" wrapText="1"/>
    </xf>
    <xf numFmtId="0" fontId="23" fillId="18" borderId="64" xfId="0" applyFont="1" applyFill="1" applyBorder="1" applyAlignment="1">
      <alignment horizontal="center" vertical="center" wrapText="1"/>
    </xf>
    <xf numFmtId="0" fontId="37" fillId="18" borderId="54" xfId="0" applyFont="1" applyFill="1" applyBorder="1" applyAlignment="1">
      <alignment horizontal="center" vertical="center" wrapText="1"/>
    </xf>
    <xf numFmtId="0" fontId="37" fillId="18" borderId="55" xfId="0" applyFont="1" applyFill="1" applyBorder="1" applyAlignment="1">
      <alignment horizontal="center" vertical="center" wrapText="1"/>
    </xf>
    <xf numFmtId="0" fontId="37" fillId="18" borderId="56" xfId="0" applyFont="1" applyFill="1" applyBorder="1" applyAlignment="1">
      <alignment horizontal="center" vertical="center" wrapText="1"/>
    </xf>
    <xf numFmtId="0" fontId="37" fillId="18" borderId="57" xfId="0" applyFont="1" applyFill="1" applyBorder="1" applyAlignment="1">
      <alignment horizontal="center" vertical="center" wrapText="1"/>
    </xf>
    <xf numFmtId="0" fontId="37" fillId="18" borderId="0" xfId="0" applyFont="1" applyFill="1" applyBorder="1" applyAlignment="1">
      <alignment horizontal="center" vertical="center" wrapText="1"/>
    </xf>
    <xf numFmtId="0" fontId="37" fillId="18" borderId="58" xfId="0" applyFont="1" applyFill="1" applyBorder="1" applyAlignment="1">
      <alignment horizontal="center" vertical="center" wrapText="1"/>
    </xf>
    <xf numFmtId="0" fontId="37" fillId="18" borderId="59" xfId="0" applyFont="1" applyFill="1" applyBorder="1" applyAlignment="1">
      <alignment horizontal="center" vertical="center" wrapText="1"/>
    </xf>
    <xf numFmtId="0" fontId="37" fillId="18" borderId="60" xfId="0" applyFont="1" applyFill="1" applyBorder="1" applyAlignment="1">
      <alignment horizontal="center" vertical="center" wrapText="1"/>
    </xf>
    <xf numFmtId="0" fontId="37" fillId="18" borderId="61" xfId="0" applyFont="1" applyFill="1" applyBorder="1" applyAlignment="1">
      <alignment horizontal="center" vertical="center" wrapText="1"/>
    </xf>
    <xf numFmtId="0" fontId="14" fillId="19" borderId="25" xfId="0" applyFont="1" applyFill="1" applyBorder="1" applyAlignment="1">
      <alignment horizontal="center" vertical="center" wrapText="1"/>
    </xf>
    <xf numFmtId="0" fontId="10" fillId="16" borderId="51" xfId="0" applyFont="1" applyFill="1" applyBorder="1" applyAlignment="1">
      <alignment horizontal="center" vertical="center" wrapText="1"/>
    </xf>
    <xf numFmtId="0" fontId="10" fillId="16" borderId="53" xfId="0" applyFont="1" applyFill="1" applyBorder="1" applyAlignment="1">
      <alignment horizontal="center" vertical="center" wrapText="1"/>
    </xf>
    <xf numFmtId="0" fontId="10" fillId="18" borderId="0" xfId="0" applyFont="1" applyFill="1" applyBorder="1" applyAlignment="1">
      <alignment horizontal="left" vertical="top" wrapText="1"/>
    </xf>
    <xf numFmtId="0" fontId="10" fillId="18" borderId="5" xfId="0" applyFont="1" applyFill="1" applyBorder="1" applyAlignment="1">
      <alignment horizontal="left" vertical="top" wrapText="1"/>
    </xf>
    <xf numFmtId="0" fontId="10" fillId="18" borderId="57" xfId="0" applyFont="1" applyFill="1" applyBorder="1" applyAlignment="1">
      <alignment horizontal="left" wrapText="1"/>
    </xf>
    <xf numFmtId="0" fontId="10" fillId="18" borderId="0" xfId="0" applyFont="1" applyFill="1" applyBorder="1" applyAlignment="1">
      <alignment horizontal="left" wrapText="1"/>
    </xf>
    <xf numFmtId="0" fontId="10" fillId="18" borderId="54" xfId="0" applyFont="1" applyFill="1" applyBorder="1" applyAlignment="1">
      <alignment horizontal="left" vertical="top" wrapText="1"/>
    </xf>
    <xf numFmtId="0" fontId="10" fillId="18" borderId="55" xfId="0" applyFont="1" applyFill="1" applyBorder="1" applyAlignment="1">
      <alignment horizontal="left" vertical="top" wrapText="1"/>
    </xf>
    <xf numFmtId="0" fontId="10" fillId="18" borderId="57" xfId="0" applyFont="1" applyFill="1" applyBorder="1" applyAlignment="1">
      <alignment horizontal="left" vertical="top" wrapText="1"/>
    </xf>
    <xf numFmtId="0" fontId="19" fillId="18" borderId="0" xfId="0" applyFont="1" applyFill="1" applyBorder="1" applyAlignment="1">
      <alignment horizontal="center" vertical="center" wrapText="1"/>
    </xf>
    <xf numFmtId="0" fontId="39" fillId="16" borderId="0" xfId="0" applyFont="1" applyFill="1" applyBorder="1" applyAlignment="1">
      <alignment horizontal="center" vertical="center" wrapText="1"/>
    </xf>
    <xf numFmtId="9" fontId="21" fillId="18" borderId="20" xfId="1" quotePrefix="1" applyFont="1" applyFill="1" applyBorder="1" applyAlignment="1">
      <alignment horizontal="center" vertical="center" wrapText="1"/>
    </xf>
    <xf numFmtId="9" fontId="21" fillId="18" borderId="25" xfId="1" quotePrefix="1" applyFont="1" applyFill="1" applyBorder="1" applyAlignment="1">
      <alignment horizontal="center" vertical="center" wrapText="1"/>
    </xf>
    <xf numFmtId="9" fontId="21" fillId="18" borderId="21" xfId="1" quotePrefix="1" applyFont="1" applyFill="1" applyBorder="1" applyAlignment="1">
      <alignment horizontal="center" vertical="center" wrapText="1"/>
    </xf>
    <xf numFmtId="0" fontId="10" fillId="18" borderId="1" xfId="0" applyFont="1" applyFill="1" applyBorder="1" applyAlignment="1">
      <alignment horizontal="left" vertical="top" wrapText="1"/>
    </xf>
    <xf numFmtId="0" fontId="10" fillId="18" borderId="2" xfId="0" applyFont="1" applyFill="1" applyBorder="1" applyAlignment="1">
      <alignment horizontal="left" vertical="top" wrapText="1"/>
    </xf>
    <xf numFmtId="0" fontId="10" fillId="18" borderId="3" xfId="0" applyFont="1" applyFill="1" applyBorder="1" applyAlignment="1">
      <alignment horizontal="left" vertical="top" wrapText="1"/>
    </xf>
    <xf numFmtId="0" fontId="10" fillId="18" borderId="4" xfId="0" applyFont="1" applyFill="1" applyBorder="1" applyAlignment="1">
      <alignment horizontal="left" vertical="top" wrapText="1"/>
    </xf>
    <xf numFmtId="0" fontId="10" fillId="18" borderId="6" xfId="0" applyFont="1" applyFill="1" applyBorder="1" applyAlignment="1">
      <alignment horizontal="left" vertical="top" wrapText="1"/>
    </xf>
    <xf numFmtId="0" fontId="10" fillId="18" borderId="7" xfId="0" applyFont="1" applyFill="1" applyBorder="1" applyAlignment="1">
      <alignment horizontal="left" vertical="top" wrapText="1"/>
    </xf>
    <xf numFmtId="0" fontId="10" fillId="18" borderId="8" xfId="0" applyFont="1" applyFill="1" applyBorder="1" applyAlignment="1">
      <alignment horizontal="left" vertical="top" wrapText="1"/>
    </xf>
    <xf numFmtId="0" fontId="8" fillId="18" borderId="1" xfId="0" applyFont="1" applyFill="1" applyBorder="1" applyAlignment="1">
      <alignment horizontal="left" vertical="center"/>
    </xf>
    <xf numFmtId="0" fontId="8" fillId="18" borderId="2" xfId="0" applyFont="1" applyFill="1" applyBorder="1" applyAlignment="1">
      <alignment horizontal="left" vertical="center"/>
    </xf>
    <xf numFmtId="0" fontId="8" fillId="18" borderId="3" xfId="0" applyFont="1" applyFill="1" applyBorder="1" applyAlignment="1">
      <alignment horizontal="left" vertical="center"/>
    </xf>
    <xf numFmtId="0" fontId="8" fillId="18" borderId="6" xfId="0" applyFont="1" applyFill="1" applyBorder="1" applyAlignment="1">
      <alignment horizontal="left" vertical="center"/>
    </xf>
    <xf numFmtId="0" fontId="8" fillId="18" borderId="7" xfId="0" applyFont="1" applyFill="1" applyBorder="1" applyAlignment="1">
      <alignment horizontal="left" vertical="center"/>
    </xf>
    <xf numFmtId="0" fontId="8" fillId="18" borderId="8" xfId="0" applyFont="1" applyFill="1" applyBorder="1" applyAlignment="1">
      <alignment horizontal="left" vertical="center"/>
    </xf>
    <xf numFmtId="166" fontId="19" fillId="16" borderId="54" xfId="0" applyNumberFormat="1" applyFont="1" applyFill="1" applyBorder="1" applyAlignment="1">
      <alignment horizontal="center" vertical="top" wrapText="1"/>
    </xf>
    <xf numFmtId="166" fontId="19" fillId="16" borderId="55" xfId="0" applyNumberFormat="1" applyFont="1" applyFill="1" applyBorder="1" applyAlignment="1">
      <alignment horizontal="center" vertical="top" wrapText="1"/>
    </xf>
    <xf numFmtId="166" fontId="19" fillId="16" borderId="56" xfId="0" applyNumberFormat="1" applyFont="1" applyFill="1" applyBorder="1" applyAlignment="1">
      <alignment horizontal="center" vertical="top" wrapText="1"/>
    </xf>
    <xf numFmtId="166" fontId="19" fillId="16" borderId="59" xfId="0" applyNumberFormat="1" applyFont="1" applyFill="1" applyBorder="1" applyAlignment="1">
      <alignment horizontal="center" vertical="top" wrapText="1"/>
    </xf>
    <xf numFmtId="166" fontId="19" fillId="16" borderId="60" xfId="0" applyNumberFormat="1" applyFont="1" applyFill="1" applyBorder="1" applyAlignment="1">
      <alignment horizontal="center" vertical="top" wrapText="1"/>
    </xf>
    <xf numFmtId="166" fontId="19" fillId="16" borderId="61" xfId="0" applyNumberFormat="1" applyFont="1" applyFill="1" applyBorder="1" applyAlignment="1">
      <alignment horizontal="center" vertical="top" wrapText="1"/>
    </xf>
    <xf numFmtId="0" fontId="8" fillId="16" borderId="51" xfId="0" applyFont="1" applyFill="1" applyBorder="1" applyAlignment="1">
      <alignment horizontal="center" vertical="center" wrapText="1"/>
    </xf>
    <xf numFmtId="0" fontId="8" fillId="16" borderId="53" xfId="0" applyFont="1" applyFill="1" applyBorder="1" applyAlignment="1">
      <alignment horizontal="center" vertical="center" wrapText="1"/>
    </xf>
    <xf numFmtId="9" fontId="0" fillId="0" borderId="0" xfId="1" applyFont="1" applyBorder="1" applyAlignment="1">
      <alignment horizontal="center" vertical="center"/>
    </xf>
    <xf numFmtId="9" fontId="0" fillId="0" borderId="5" xfId="1" applyFont="1" applyBorder="1" applyAlignment="1">
      <alignment horizontal="center" vertical="center"/>
    </xf>
    <xf numFmtId="9" fontId="0" fillId="0" borderId="7" xfId="1" applyFont="1" applyBorder="1" applyAlignment="1">
      <alignment horizontal="center" vertical="center"/>
    </xf>
    <xf numFmtId="9" fontId="0" fillId="0" borderId="8" xfId="1" applyFont="1" applyBorder="1" applyAlignment="1">
      <alignment horizontal="center" vertical="center"/>
    </xf>
    <xf numFmtId="9" fontId="0" fillId="0" borderId="0" xfId="0" applyNumberFormat="1" applyBorder="1" applyAlignment="1">
      <alignment horizontal="center" vertical="center" wrapText="1"/>
    </xf>
    <xf numFmtId="0" fontId="3" fillId="0" borderId="1" xfId="0" applyFont="1" applyBorder="1" applyAlignment="1">
      <alignment horizontal="left" vertical="top" wrapText="1"/>
    </xf>
    <xf numFmtId="0" fontId="3" fillId="0" borderId="2" xfId="0" applyFont="1" applyBorder="1" applyAlignment="1">
      <alignment horizontal="left" vertical="top" wrapText="1"/>
    </xf>
    <xf numFmtId="0" fontId="4" fillId="0" borderId="0" xfId="0" applyFont="1" applyBorder="1" applyAlignment="1">
      <alignment horizontal="center" vertical="center" wrapText="1"/>
    </xf>
    <xf numFmtId="0" fontId="0" fillId="0" borderId="59" xfId="0" applyBorder="1" applyAlignment="1">
      <alignment horizontal="center"/>
    </xf>
    <xf numFmtId="0" fontId="0" fillId="0" borderId="60" xfId="0" applyBorder="1" applyAlignment="1">
      <alignment horizontal="center"/>
    </xf>
    <xf numFmtId="0" fontId="43" fillId="0" borderId="54" xfId="0" applyFont="1" applyBorder="1" applyAlignment="1">
      <alignment horizontal="center" wrapText="1"/>
    </xf>
    <xf numFmtId="0" fontId="43" fillId="0" borderId="55" xfId="0" applyFont="1" applyBorder="1" applyAlignment="1">
      <alignment horizontal="center" wrapText="1"/>
    </xf>
    <xf numFmtId="0" fontId="43" fillId="0" borderId="56" xfId="0" applyFont="1" applyBorder="1" applyAlignment="1">
      <alignment horizontal="center" wrapText="1"/>
    </xf>
    <xf numFmtId="0" fontId="0" fillId="0" borderId="57" xfId="0" applyBorder="1" applyAlignment="1">
      <alignment horizontal="center"/>
    </xf>
    <xf numFmtId="0" fontId="0" fillId="0" borderId="0" xfId="0" applyBorder="1" applyAlignment="1">
      <alignment horizontal="center"/>
    </xf>
    <xf numFmtId="0" fontId="0" fillId="0" borderId="4" xfId="0" applyBorder="1" applyAlignment="1">
      <alignment horizontal="center" vertical="center" wrapText="1"/>
    </xf>
    <xf numFmtId="0" fontId="0" fillId="0" borderId="0"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51" xfId="0" quotePrefix="1" applyBorder="1" applyAlignment="1">
      <alignment horizontal="center"/>
    </xf>
    <xf numFmtId="0" fontId="0" fillId="0" borderId="52" xfId="0" quotePrefix="1" applyBorder="1" applyAlignment="1">
      <alignment horizontal="center"/>
    </xf>
    <xf numFmtId="0" fontId="0" fillId="0" borderId="54" xfId="0" applyBorder="1" applyAlignment="1">
      <alignment horizontal="center"/>
    </xf>
    <xf numFmtId="0" fontId="0" fillId="0" borderId="55" xfId="0" applyBorder="1" applyAlignment="1">
      <alignment horizontal="center"/>
    </xf>
    <xf numFmtId="0" fontId="0" fillId="0" borderId="56" xfId="0" applyBorder="1" applyAlignment="1">
      <alignment horizontal="center"/>
    </xf>
    <xf numFmtId="0" fontId="0" fillId="0" borderId="58" xfId="0" applyBorder="1" applyAlignment="1">
      <alignment horizontal="center"/>
    </xf>
    <xf numFmtId="0" fontId="0" fillId="0" borderId="61" xfId="0" applyBorder="1" applyAlignment="1">
      <alignment horizontal="center"/>
    </xf>
    <xf numFmtId="0" fontId="0" fillId="0" borderId="55" xfId="0" applyBorder="1" applyAlignment="1">
      <alignment horizontal="center" vertical="center" wrapText="1"/>
    </xf>
    <xf numFmtId="0" fontId="0" fillId="0" borderId="56" xfId="0" applyBorder="1" applyAlignment="1">
      <alignment horizontal="center" vertical="center" wrapText="1"/>
    </xf>
    <xf numFmtId="0" fontId="0" fillId="0" borderId="58" xfId="0" applyBorder="1" applyAlignment="1">
      <alignment horizontal="center" vertical="center" wrapText="1"/>
    </xf>
  </cellXfs>
  <cellStyles count="2">
    <cellStyle name="Normal" xfId="0" builtinId="0"/>
    <cellStyle name="Percent" xfId="1" builtinId="5"/>
  </cellStyles>
  <dxfs count="90">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2D050"/>
      </font>
      <fill>
        <patternFill>
          <bgColor rgb="FF92D050"/>
        </patternFill>
      </fill>
    </dxf>
    <dxf>
      <font>
        <color theme="0" tint="-0.24994659260841701"/>
      </font>
      <fill>
        <patternFill>
          <bgColor theme="0" tint="-0.24994659260841701"/>
        </patternFill>
      </fill>
    </dxf>
    <dxf>
      <font>
        <color rgb="FFFF8B8B"/>
      </font>
      <fill>
        <patternFill>
          <bgColor rgb="FFFF8B8B"/>
        </patternFill>
      </fill>
    </dxf>
    <dxf>
      <font>
        <color rgb="FF92D050"/>
      </font>
      <fill>
        <patternFill>
          <bgColor rgb="FF92D050"/>
        </patternFill>
      </fill>
    </dxf>
    <dxf>
      <font>
        <color theme="0" tint="-0.24994659260841701"/>
      </font>
      <fill>
        <patternFill>
          <bgColor theme="0" tint="-0.24994659260841701"/>
        </patternFill>
      </fill>
    </dxf>
    <dxf>
      <font>
        <color rgb="FFFF8B8B"/>
      </font>
      <fill>
        <patternFill>
          <bgColor rgb="FFFF8B8B"/>
        </patternFill>
      </fill>
    </dxf>
    <dxf>
      <font>
        <color rgb="FF92D050"/>
      </font>
      <fill>
        <patternFill>
          <bgColor rgb="FF92D050"/>
        </patternFill>
      </fill>
    </dxf>
    <dxf>
      <font>
        <color theme="0" tint="-0.24994659260841701"/>
      </font>
      <fill>
        <patternFill>
          <bgColor theme="0" tint="-0.24994659260841701"/>
        </patternFill>
      </fill>
    </dxf>
    <dxf>
      <font>
        <color rgb="FFFF8B8B"/>
      </font>
      <fill>
        <patternFill>
          <bgColor rgb="FFFF8B8B"/>
        </patternFill>
      </fill>
    </dxf>
    <dxf>
      <font>
        <color rgb="FF92D050"/>
      </font>
      <fill>
        <patternFill>
          <bgColor rgb="FF92D050"/>
        </patternFill>
      </fill>
    </dxf>
    <dxf>
      <font>
        <color theme="0" tint="-0.24994659260841701"/>
      </font>
      <fill>
        <patternFill>
          <bgColor theme="0" tint="-0.24994659260841701"/>
        </patternFill>
      </fill>
    </dxf>
    <dxf>
      <font>
        <color rgb="FFFF8B8B"/>
      </font>
      <fill>
        <patternFill>
          <bgColor rgb="FFFF8B8B"/>
        </patternFill>
      </fill>
    </dxf>
    <dxf>
      <font>
        <color rgb="FF92D050"/>
      </font>
      <fill>
        <patternFill>
          <bgColor rgb="FF92D050"/>
        </patternFill>
      </fill>
    </dxf>
    <dxf>
      <font>
        <color theme="0" tint="-0.24994659260841701"/>
      </font>
      <fill>
        <patternFill>
          <bgColor theme="0" tint="-0.24994659260841701"/>
        </patternFill>
      </fill>
    </dxf>
    <dxf>
      <font>
        <color rgb="FFFF8B8B"/>
      </font>
      <fill>
        <patternFill>
          <bgColor rgb="FFFF8B8B"/>
        </patternFill>
      </fill>
    </dxf>
    <dxf>
      <font>
        <color rgb="FF92D050"/>
      </font>
      <fill>
        <patternFill>
          <bgColor rgb="FF92D050"/>
        </patternFill>
      </fill>
    </dxf>
    <dxf>
      <font>
        <color theme="0" tint="-0.24994659260841701"/>
      </font>
      <fill>
        <patternFill>
          <bgColor theme="0" tint="-0.24994659260841701"/>
        </patternFill>
      </fill>
    </dxf>
    <dxf>
      <font>
        <color rgb="FFFF8B8B"/>
      </font>
      <fill>
        <patternFill>
          <bgColor rgb="FFFF8B8B"/>
        </patternFill>
      </fill>
    </dxf>
    <dxf>
      <font>
        <color rgb="FF92D050"/>
      </font>
      <fill>
        <patternFill>
          <bgColor rgb="FF92D050"/>
        </patternFill>
      </fill>
    </dxf>
    <dxf>
      <font>
        <color theme="0" tint="-0.24994659260841701"/>
      </font>
      <fill>
        <patternFill>
          <bgColor theme="0" tint="-0.24994659260841701"/>
        </patternFill>
      </fill>
    </dxf>
    <dxf>
      <font>
        <color rgb="FFFF8B8B"/>
      </font>
      <fill>
        <patternFill>
          <bgColor rgb="FFFF8B8B"/>
        </patternFill>
      </fill>
    </dxf>
    <dxf>
      <font>
        <color rgb="FF92D050"/>
      </font>
      <fill>
        <patternFill>
          <bgColor rgb="FF92D050"/>
        </patternFill>
      </fill>
    </dxf>
    <dxf>
      <font>
        <color theme="0" tint="-0.24994659260841701"/>
      </font>
      <fill>
        <patternFill>
          <bgColor theme="0" tint="-0.24994659260841701"/>
        </patternFill>
      </fill>
    </dxf>
    <dxf>
      <font>
        <strike val="0"/>
        <color rgb="FFFF8B8B"/>
      </font>
      <fill>
        <patternFill>
          <bgColor rgb="FFFF8B8B"/>
        </patternFill>
      </fill>
    </dxf>
    <dxf>
      <font>
        <color rgb="FF92D050"/>
      </font>
      <fill>
        <patternFill>
          <bgColor rgb="FF92D050"/>
        </patternFill>
      </fill>
    </dxf>
    <dxf>
      <font>
        <color theme="0" tint="-0.24994659260841701"/>
      </font>
      <fill>
        <patternFill>
          <bgColor theme="0" tint="-0.24994659260841701"/>
        </patternFill>
      </fill>
    </dxf>
    <dxf>
      <font>
        <color rgb="FFFF8B8B"/>
      </font>
      <fill>
        <patternFill>
          <bgColor rgb="FFFF8B8B"/>
        </patternFill>
      </fill>
    </dxf>
    <dxf>
      <font>
        <color rgb="FF92D050"/>
      </font>
      <fill>
        <patternFill>
          <bgColor rgb="FF92D050"/>
        </patternFill>
      </fill>
    </dxf>
    <dxf>
      <font>
        <color theme="0" tint="-0.24994659260841701"/>
      </font>
      <fill>
        <patternFill>
          <bgColor theme="0" tint="-0.24994659260841701"/>
        </patternFill>
      </fill>
    </dxf>
    <dxf>
      <font>
        <color rgb="FFFF8B8B"/>
      </font>
      <fill>
        <patternFill>
          <bgColor rgb="FFFF8B8B"/>
        </patternFill>
      </fill>
    </dxf>
    <dxf>
      <font>
        <color rgb="FF92D050"/>
      </font>
      <fill>
        <patternFill>
          <bgColor rgb="FF92D050"/>
        </patternFill>
      </fill>
    </dxf>
    <dxf>
      <font>
        <color theme="0" tint="-0.24994659260841701"/>
      </font>
      <fill>
        <patternFill>
          <bgColor theme="0" tint="-0.24994659260841701"/>
        </patternFill>
      </fill>
    </dxf>
    <dxf>
      <font>
        <color rgb="FFFF8B8B"/>
      </font>
      <fill>
        <patternFill>
          <bgColor rgb="FFFF8B8B"/>
        </patternFill>
      </fill>
    </dxf>
    <dxf>
      <font>
        <color rgb="FF92D050"/>
      </font>
      <fill>
        <patternFill>
          <bgColor rgb="FF92D050"/>
        </patternFill>
      </fill>
    </dxf>
    <dxf>
      <font>
        <color theme="0" tint="-0.24994659260841701"/>
      </font>
      <fill>
        <patternFill>
          <bgColor theme="0" tint="-0.24994659260841701"/>
        </patternFill>
      </fill>
    </dxf>
    <dxf>
      <font>
        <color rgb="FFFF8B8B"/>
      </font>
      <fill>
        <patternFill>
          <bgColor rgb="FFFF8B8B"/>
        </patternFill>
      </fill>
    </dxf>
    <dxf>
      <font>
        <color rgb="FF92D050"/>
      </font>
      <fill>
        <patternFill>
          <bgColor rgb="FF92D050"/>
        </patternFill>
      </fill>
    </dxf>
    <dxf>
      <font>
        <color theme="0" tint="-0.24994659260841701"/>
      </font>
      <fill>
        <patternFill>
          <bgColor theme="0" tint="-0.24994659260841701"/>
        </patternFill>
      </fill>
    </dxf>
    <dxf>
      <font>
        <color rgb="FFFF8787"/>
      </font>
      <fill>
        <patternFill>
          <bgColor rgb="FFFF8B8B"/>
        </patternFill>
      </fill>
    </dxf>
    <dxf>
      <font>
        <color rgb="FF209486"/>
      </font>
      <fill>
        <patternFill>
          <bgColor rgb="FF209486"/>
        </patternFill>
      </fill>
    </dxf>
    <dxf>
      <font>
        <color rgb="FF009900"/>
      </font>
      <fill>
        <patternFill>
          <bgColor rgb="FF009900"/>
        </patternFill>
      </fill>
    </dxf>
    <dxf>
      <font>
        <color rgb="FFD60093"/>
      </font>
      <fill>
        <patternFill>
          <bgColor rgb="FFD60093"/>
        </patternFill>
      </fill>
    </dxf>
    <dxf>
      <font>
        <color rgb="FF006699"/>
      </font>
      <fill>
        <patternFill>
          <bgColor rgb="FF006699"/>
        </patternFill>
      </fill>
    </dxf>
    <dxf>
      <font>
        <color theme="5" tint="-0.499984740745262"/>
      </font>
      <fill>
        <patternFill>
          <bgColor theme="5" tint="-0.499984740745262"/>
        </patternFill>
      </fill>
    </dxf>
    <dxf>
      <font>
        <color rgb="FF9900CC"/>
      </font>
      <fill>
        <patternFill>
          <bgColor rgb="FF9900CC"/>
        </patternFill>
      </fill>
    </dxf>
    <dxf>
      <font>
        <color theme="4" tint="-0.499984740745262"/>
      </font>
      <fill>
        <patternFill>
          <bgColor theme="4" tint="-0.499984740745262"/>
        </patternFill>
      </fill>
    </dxf>
    <dxf>
      <font>
        <color theme="7" tint="-0.499984740745262"/>
      </font>
      <fill>
        <patternFill>
          <bgColor theme="7" tint="-0.499984740745262"/>
        </patternFill>
      </fill>
    </dxf>
    <dxf>
      <font>
        <color rgb="FFC00000"/>
      </font>
      <fill>
        <patternFill>
          <bgColor rgb="FFC00404"/>
        </patternFill>
      </fill>
    </dxf>
    <dxf>
      <font>
        <color rgb="FFE8005A"/>
      </font>
      <fill>
        <patternFill>
          <bgColor rgb="FFE8005A"/>
        </patternFill>
      </fill>
    </dxf>
  </dxfs>
  <tableStyles count="0" defaultTableStyle="TableStyleMedium2" defaultPivotStyle="PivotStyleLight16"/>
  <colors>
    <mruColors>
      <color rgb="FF0033CC"/>
      <color rgb="FFF89CD3"/>
      <color rgb="FFE8005A"/>
      <color rgb="FFF1A3BB"/>
      <color rgb="FF33CCCC"/>
      <color rgb="FFD4E818"/>
      <color rgb="FFCCECFF"/>
      <color rgb="FFFF8B8B"/>
      <color rgb="FFFF6D6D"/>
      <color rgb="FFFF878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Ex1.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Ex2.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961632054824586E-2"/>
          <c:y val="2.6056364075462506E-2"/>
          <c:w val="0.79241097153394036"/>
          <c:h val="0.64581386965183574"/>
        </c:manualLayout>
      </c:layout>
      <c:barChart>
        <c:barDir val="bar"/>
        <c:grouping val="clustered"/>
        <c:varyColors val="0"/>
        <c:ser>
          <c:idx val="0"/>
          <c:order val="0"/>
          <c:tx>
            <c:strRef>
              <c:f>'Cash Value Comparision'!$Q$4</c:f>
              <c:strCache>
                <c:ptCount val="1"/>
                <c:pt idx="0">
                  <c:v>Essentials</c:v>
                </c:pt>
              </c:strCache>
            </c:strRef>
          </c:tx>
          <c:spPr>
            <a:solidFill>
              <a:srgbClr val="00B0F0"/>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useo Sans 100" panose="02000000000000000000" pitchFamily="50" charset="0"/>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'Cash Value Comparision'!$X$3</c:f>
              <c:strCache>
                <c:ptCount val="1"/>
                <c:pt idx="0">
                  <c:v>Income spend</c:v>
                </c:pt>
              </c:strCache>
            </c:strRef>
          </c:cat>
          <c:val>
            <c:numRef>
              <c:f>'Cash Value Comparision'!$X$4</c:f>
              <c:numCache>
                <c:formatCode>"£"#,##0</c:formatCode>
                <c:ptCount val="1"/>
                <c:pt idx="0">
                  <c:v>6713.2</c:v>
                </c:pt>
              </c:numCache>
            </c:numRef>
          </c:val>
          <c:extLst>
            <c:ext xmlns:c16="http://schemas.microsoft.com/office/drawing/2014/chart" uri="{C3380CC4-5D6E-409C-BE32-E72D297353CC}">
              <c16:uniqueId val="{00000000-D238-4AC6-89EB-A3F5C49A64FC}"/>
            </c:ext>
          </c:extLst>
        </c:ser>
        <c:ser>
          <c:idx val="1"/>
          <c:order val="1"/>
          <c:tx>
            <c:strRef>
              <c:f>'Cash Value Comparision'!$Q$5</c:f>
              <c:strCache>
                <c:ptCount val="1"/>
                <c:pt idx="0">
                  <c:v>Luxuries</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useo Sans 100" panose="02000000000000000000" pitchFamily="50" charset="0"/>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'Cash Value Comparision'!$X$3</c:f>
              <c:strCache>
                <c:ptCount val="1"/>
                <c:pt idx="0">
                  <c:v>Income spend</c:v>
                </c:pt>
              </c:strCache>
            </c:strRef>
          </c:cat>
          <c:val>
            <c:numRef>
              <c:f>'Cash Value Comparision'!$X$5</c:f>
              <c:numCache>
                <c:formatCode>"£"#,##0</c:formatCode>
                <c:ptCount val="1"/>
                <c:pt idx="0">
                  <c:v>5371.5999999999995</c:v>
                </c:pt>
              </c:numCache>
            </c:numRef>
          </c:val>
          <c:extLst>
            <c:ext xmlns:c16="http://schemas.microsoft.com/office/drawing/2014/chart" uri="{C3380CC4-5D6E-409C-BE32-E72D297353CC}">
              <c16:uniqueId val="{00000001-D238-4AC6-89EB-A3F5C49A64FC}"/>
            </c:ext>
          </c:extLst>
        </c:ser>
        <c:ser>
          <c:idx val="2"/>
          <c:order val="2"/>
          <c:tx>
            <c:strRef>
              <c:f>'Cash Value Comparision'!$Q$6</c:f>
              <c:strCache>
                <c:ptCount val="1"/>
                <c:pt idx="0">
                  <c:v>Clothing &amp; footwear</c:v>
                </c:pt>
              </c:strCache>
            </c:strRef>
          </c:tx>
          <c:spPr>
            <a:solidFill>
              <a:schemeClr val="accent2">
                <a:lumMod val="75000"/>
              </a:schemeClr>
            </a:solidFill>
            <a:ln>
              <a:noFill/>
            </a:ln>
            <a:effectLst/>
          </c:spPr>
          <c:invertIfNegative val="0"/>
          <c:dLbls>
            <c:dLbl>
              <c:idx val="0"/>
              <c:layout>
                <c:manualLayout>
                  <c:x val="-5.4339144732951615E-3"/>
                  <c:y val="-9.4689001458933594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70AB-4CAF-ADC9-9CF22F9F47E1}"/>
                </c:ext>
              </c:extLst>
            </c:dLbl>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useo Sans 100" panose="02000000000000000000" pitchFamily="50" charset="0"/>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'Cash Value Comparision'!$X$3</c:f>
              <c:strCache>
                <c:ptCount val="1"/>
                <c:pt idx="0">
                  <c:v>Income spend</c:v>
                </c:pt>
              </c:strCache>
            </c:strRef>
          </c:cat>
          <c:val>
            <c:numRef>
              <c:f>'Cash Value Comparision'!$X$6</c:f>
              <c:numCache>
                <c:formatCode>"£"#,##0</c:formatCode>
                <c:ptCount val="1"/>
                <c:pt idx="0">
                  <c:v>1210.3</c:v>
                </c:pt>
              </c:numCache>
            </c:numRef>
          </c:val>
          <c:extLst>
            <c:ext xmlns:c16="http://schemas.microsoft.com/office/drawing/2014/chart" uri="{C3380CC4-5D6E-409C-BE32-E72D297353CC}">
              <c16:uniqueId val="{00000002-D238-4AC6-89EB-A3F5C49A64FC}"/>
            </c:ext>
          </c:extLst>
        </c:ser>
        <c:ser>
          <c:idx val="3"/>
          <c:order val="3"/>
          <c:tx>
            <c:strRef>
              <c:f>'Cash Value Comparision'!$Q$7</c:f>
              <c:strCache>
                <c:ptCount val="1"/>
                <c:pt idx="0">
                  <c:v>Household goods and services</c:v>
                </c:pt>
              </c:strCache>
            </c:strRef>
          </c:tx>
          <c:spPr>
            <a:solidFill>
              <a:srgbClr val="92D050"/>
            </a:solidFill>
            <a:ln>
              <a:noFill/>
            </a:ln>
            <a:effectLst/>
          </c:spPr>
          <c:invertIfNegative val="0"/>
          <c:dLbls>
            <c:dLbl>
              <c:idx val="0"/>
              <c:layout>
                <c:manualLayout>
                  <c:x val="-1.0779967145405172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AB-4CAF-ADC9-9CF22F9F47E1}"/>
                </c:ext>
              </c:extLst>
            </c:dLbl>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useo Sans 100" panose="02000000000000000000" pitchFamily="50" charset="0"/>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'Cash Value Comparision'!$X$3</c:f>
              <c:strCache>
                <c:ptCount val="1"/>
                <c:pt idx="0">
                  <c:v>Income spend</c:v>
                </c:pt>
              </c:strCache>
            </c:strRef>
          </c:cat>
          <c:val>
            <c:numRef>
              <c:f>'Cash Value Comparision'!$X$7</c:f>
              <c:numCache>
                <c:formatCode>"£"#,##0</c:formatCode>
                <c:ptCount val="1"/>
                <c:pt idx="0">
                  <c:v>1661.4</c:v>
                </c:pt>
              </c:numCache>
            </c:numRef>
          </c:val>
          <c:extLst>
            <c:ext xmlns:c16="http://schemas.microsoft.com/office/drawing/2014/chart" uri="{C3380CC4-5D6E-409C-BE32-E72D297353CC}">
              <c16:uniqueId val="{00000003-D238-4AC6-89EB-A3F5C49A64FC}"/>
            </c:ext>
          </c:extLst>
        </c:ser>
        <c:ser>
          <c:idx val="4"/>
          <c:order val="4"/>
          <c:tx>
            <c:strRef>
              <c:f>'Cash Value Comparision'!$Q$8</c:f>
              <c:strCache>
                <c:ptCount val="1"/>
                <c:pt idx="0">
                  <c:v>Health and education</c:v>
                </c:pt>
              </c:strCache>
            </c:strRef>
          </c:tx>
          <c:spPr>
            <a:solidFill>
              <a:schemeClr val="bg1">
                <a:lumMod val="75000"/>
              </a:schemeClr>
            </a:solidFill>
            <a:ln>
              <a:noFill/>
            </a:ln>
            <a:effectLst/>
          </c:spPr>
          <c:invertIfNegative val="0"/>
          <c:dLbls>
            <c:dLbl>
              <c:idx val="0"/>
              <c:layout>
                <c:manualLayout>
                  <c:x val="-2.200704168145667E-3"/>
                  <c:y val="-4.7344500729466797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0AB-4CAF-ADC9-9CF22F9F47E1}"/>
                </c:ext>
              </c:extLst>
            </c:dLbl>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useo Sans 100" panose="02000000000000000000" pitchFamily="50" charset="0"/>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'Cash Value Comparision'!$X$3</c:f>
              <c:strCache>
                <c:ptCount val="1"/>
                <c:pt idx="0">
                  <c:v>Income spend</c:v>
                </c:pt>
              </c:strCache>
            </c:strRef>
          </c:cat>
          <c:val>
            <c:numRef>
              <c:f>'Cash Value Comparision'!$X$8</c:f>
              <c:numCache>
                <c:formatCode>"£"#,##0</c:formatCode>
                <c:ptCount val="1"/>
                <c:pt idx="0">
                  <c:v>673.4</c:v>
                </c:pt>
              </c:numCache>
            </c:numRef>
          </c:val>
          <c:extLst>
            <c:ext xmlns:c16="http://schemas.microsoft.com/office/drawing/2014/chart" uri="{C3380CC4-5D6E-409C-BE32-E72D297353CC}">
              <c16:uniqueId val="{00000004-D238-4AC6-89EB-A3F5C49A64FC}"/>
            </c:ext>
          </c:extLst>
        </c:ser>
        <c:ser>
          <c:idx val="5"/>
          <c:order val="5"/>
          <c:tx>
            <c:strRef>
              <c:f>'Cash Value Comparision'!$Q$9</c:f>
              <c:strCache>
                <c:ptCount val="1"/>
                <c:pt idx="0">
                  <c:v>Transport</c:v>
                </c:pt>
              </c:strCache>
            </c:strRef>
          </c:tx>
          <c:spPr>
            <a:solidFill>
              <a:srgbClr val="FFC000"/>
            </a:solidFill>
            <a:ln>
              <a:noFill/>
            </a:ln>
            <a:effectLst/>
          </c:spPr>
          <c:invertIfNegative val="0"/>
          <c:dLbls>
            <c:dLbl>
              <c:idx val="0"/>
              <c:layout>
                <c:manualLayout>
                  <c:x val="-3.2848096173839817E-3"/>
                  <c:y val="2.5824571449370049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0AB-4CAF-ADC9-9CF22F9F47E1}"/>
                </c:ext>
              </c:extLst>
            </c:dLbl>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useo Sans 100" panose="02000000000000000000" pitchFamily="50" charset="0"/>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'Cash Value Comparision'!$X$3</c:f>
              <c:strCache>
                <c:ptCount val="1"/>
                <c:pt idx="0">
                  <c:v>Income spend</c:v>
                </c:pt>
              </c:strCache>
            </c:strRef>
          </c:cat>
          <c:val>
            <c:numRef>
              <c:f>'Cash Value Comparision'!$X$9</c:f>
              <c:numCache>
                <c:formatCode>"£"#,##0</c:formatCode>
                <c:ptCount val="1"/>
                <c:pt idx="0">
                  <c:v>3731</c:v>
                </c:pt>
              </c:numCache>
            </c:numRef>
          </c:val>
          <c:extLst>
            <c:ext xmlns:c16="http://schemas.microsoft.com/office/drawing/2014/chart" uri="{C3380CC4-5D6E-409C-BE32-E72D297353CC}">
              <c16:uniqueId val="{00000005-D238-4AC6-89EB-A3F5C49A64FC}"/>
            </c:ext>
          </c:extLst>
        </c:ser>
        <c:ser>
          <c:idx val="6"/>
          <c:order val="6"/>
          <c:tx>
            <c:strRef>
              <c:f>'Cash Value Comparision'!$Q$10</c:f>
              <c:strCache>
                <c:ptCount val="1"/>
                <c:pt idx="0">
                  <c:v>Communication</c:v>
                </c:pt>
              </c:strCache>
            </c:strRef>
          </c:tx>
          <c:spPr>
            <a:solidFill>
              <a:schemeClr val="accent5"/>
            </a:solidFill>
            <a:ln>
              <a:noFill/>
            </a:ln>
            <a:effectLst/>
          </c:spPr>
          <c:invertIfNegative val="0"/>
          <c:dLbls>
            <c:dLbl>
              <c:idx val="0"/>
              <c:layout>
                <c:manualLayout>
                  <c:x val="-4.7043755826855736E-3"/>
                  <c:y val="-2.582457144937052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70AB-4CAF-ADC9-9CF22F9F47E1}"/>
                </c:ext>
              </c:extLst>
            </c:dLbl>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useo Sans 100" panose="02000000000000000000" pitchFamily="50" charset="0"/>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'Cash Value Comparision'!$X$3</c:f>
              <c:strCache>
                <c:ptCount val="1"/>
                <c:pt idx="0">
                  <c:v>Income spend</c:v>
                </c:pt>
              </c:strCache>
            </c:strRef>
          </c:cat>
          <c:val>
            <c:numRef>
              <c:f>'Cash Value Comparision'!$X$10</c:f>
              <c:numCache>
                <c:formatCode>"£"#,##0</c:formatCode>
                <c:ptCount val="1"/>
                <c:pt idx="0">
                  <c:v>869.7</c:v>
                </c:pt>
              </c:numCache>
            </c:numRef>
          </c:val>
          <c:extLst>
            <c:ext xmlns:c16="http://schemas.microsoft.com/office/drawing/2014/chart" uri="{C3380CC4-5D6E-409C-BE32-E72D297353CC}">
              <c16:uniqueId val="{00000006-D238-4AC6-89EB-A3F5C49A64FC}"/>
            </c:ext>
          </c:extLst>
        </c:ser>
        <c:ser>
          <c:idx val="7"/>
          <c:order val="7"/>
          <c:tx>
            <c:strRef>
              <c:f>'Cash Value Comparision'!$Q$11</c:f>
              <c:strCache>
                <c:ptCount val="1"/>
                <c:pt idx="0">
                  <c:v>Alcohol, tobacco and narcotics</c:v>
                </c:pt>
              </c:strCache>
            </c:strRef>
          </c:tx>
          <c:spPr>
            <a:solidFill>
              <a:schemeClr val="tx1"/>
            </a:solidFill>
            <a:ln>
              <a:noFill/>
            </a:ln>
            <a:effectLst/>
          </c:spPr>
          <c:invertIfNegative val="0"/>
          <c:dLbls>
            <c:dLbl>
              <c:idx val="0"/>
              <c:layout>
                <c:manualLayout>
                  <c:x val="-4.0161681310950216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0AB-4CAF-ADC9-9CF22F9F47E1}"/>
                </c:ext>
              </c:extLst>
            </c:dLbl>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useo Sans 100" panose="02000000000000000000" pitchFamily="50" charset="0"/>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'Cash Value Comparision'!$X$3</c:f>
              <c:strCache>
                <c:ptCount val="1"/>
                <c:pt idx="0">
                  <c:v>Income spend</c:v>
                </c:pt>
              </c:strCache>
            </c:strRef>
          </c:cat>
          <c:val>
            <c:numRef>
              <c:f>'Cash Value Comparision'!$X$11</c:f>
              <c:numCache>
                <c:formatCode>"£"#,##0</c:formatCode>
                <c:ptCount val="1"/>
                <c:pt idx="0">
                  <c:v>574.6</c:v>
                </c:pt>
              </c:numCache>
            </c:numRef>
          </c:val>
          <c:extLst>
            <c:ext xmlns:c16="http://schemas.microsoft.com/office/drawing/2014/chart" uri="{C3380CC4-5D6E-409C-BE32-E72D297353CC}">
              <c16:uniqueId val="{00000007-D238-4AC6-89EB-A3F5C49A64FC}"/>
            </c:ext>
          </c:extLst>
        </c:ser>
        <c:ser>
          <c:idx val="8"/>
          <c:order val="8"/>
          <c:tx>
            <c:strRef>
              <c:f>'Cash Value Comparision'!$Q$12</c:f>
              <c:strCache>
                <c:ptCount val="1"/>
                <c:pt idx="0">
                  <c:v>Other</c:v>
                </c:pt>
              </c:strCache>
            </c:strRef>
          </c:tx>
          <c:spPr>
            <a:solidFill>
              <a:schemeClr val="accent3">
                <a:lumMod val="60000"/>
              </a:schemeClr>
            </a:solidFill>
            <a:ln>
              <a:noFill/>
            </a:ln>
            <a:effectLst/>
          </c:spPr>
          <c:invertIfNegative val="0"/>
          <c:dLbls>
            <c:dLbl>
              <c:idx val="0"/>
              <c:layout>
                <c:manualLayout>
                  <c:x val="-6.5861258157597817E-3"/>
                  <c:y val="2.5824571449370283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0AB-4CAF-ADC9-9CF22F9F47E1}"/>
                </c:ext>
              </c:extLst>
            </c:dLbl>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useo Sans 100" panose="02000000000000000000" pitchFamily="50" charset="0"/>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'Cash Value Comparision'!$X$3</c:f>
              <c:strCache>
                <c:ptCount val="1"/>
                <c:pt idx="0">
                  <c:v>Income spend</c:v>
                </c:pt>
              </c:strCache>
            </c:strRef>
          </c:cat>
          <c:val>
            <c:numRef>
              <c:f>'Cash Value Comparision'!$X$12</c:f>
              <c:numCache>
                <c:formatCode>"£"#,##0</c:formatCode>
                <c:ptCount val="1"/>
                <c:pt idx="0">
                  <c:v>5264.9999999999991</c:v>
                </c:pt>
              </c:numCache>
            </c:numRef>
          </c:val>
          <c:extLst>
            <c:ext xmlns:c16="http://schemas.microsoft.com/office/drawing/2014/chart" uri="{C3380CC4-5D6E-409C-BE32-E72D297353CC}">
              <c16:uniqueId val="{00000008-D238-4AC6-89EB-A3F5C49A64FC}"/>
            </c:ext>
          </c:extLst>
        </c:ser>
        <c:ser>
          <c:idx val="9"/>
          <c:order val="9"/>
          <c:tx>
            <c:strRef>
              <c:f>'Cash Value Comparision'!$Q$13</c:f>
              <c:strCache>
                <c:ptCount val="1"/>
              </c:strCache>
            </c:strRef>
          </c:tx>
          <c:spPr>
            <a:solidFill>
              <a:schemeClr val="bg2"/>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useo Sans 100" panose="02000000000000000000" pitchFamily="50" charset="0"/>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'Cash Value Comparision'!$X$3</c:f>
              <c:strCache>
                <c:ptCount val="1"/>
                <c:pt idx="0">
                  <c:v>Income spend</c:v>
                </c:pt>
              </c:strCache>
            </c:strRef>
          </c:cat>
          <c:val>
            <c:numRef>
              <c:f>'Cash Value Comparision'!$X$13</c:f>
              <c:numCache>
                <c:formatCode>"£"#,##0</c:formatCode>
                <c:ptCount val="1"/>
              </c:numCache>
            </c:numRef>
          </c:val>
          <c:extLst>
            <c:ext xmlns:c16="http://schemas.microsoft.com/office/drawing/2014/chart" uri="{C3380CC4-5D6E-409C-BE32-E72D297353CC}">
              <c16:uniqueId val="{00000009-D238-4AC6-89EB-A3F5C49A64FC}"/>
            </c:ext>
          </c:extLst>
        </c:ser>
        <c:ser>
          <c:idx val="10"/>
          <c:order val="10"/>
          <c:tx>
            <c:strRef>
              <c:f>'Cash Value Comparision'!$Q$14</c:f>
              <c:strCache>
                <c:ptCount val="1"/>
                <c:pt idx="0">
                  <c:v>Total</c:v>
                </c:pt>
              </c:strCache>
            </c:strRef>
          </c:tx>
          <c:spPr>
            <a:solidFill>
              <a:schemeClr val="bg1"/>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useo Sans 100" panose="02000000000000000000" pitchFamily="50" charset="0"/>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'Cash Value Comparision'!$X$3</c:f>
              <c:strCache>
                <c:ptCount val="1"/>
                <c:pt idx="0">
                  <c:v>Income spend</c:v>
                </c:pt>
              </c:strCache>
            </c:strRef>
          </c:cat>
          <c:val>
            <c:numRef>
              <c:f>'Cash Value Comparision'!$X$14</c:f>
              <c:numCache>
                <c:formatCode>"£"#,##0</c:formatCode>
                <c:ptCount val="1"/>
                <c:pt idx="0">
                  <c:v>24064.800000000003</c:v>
                </c:pt>
              </c:numCache>
            </c:numRef>
          </c:val>
          <c:extLst>
            <c:ext xmlns:c16="http://schemas.microsoft.com/office/drawing/2014/chart" uri="{C3380CC4-5D6E-409C-BE32-E72D297353CC}">
              <c16:uniqueId val="{0000000A-D238-4AC6-89EB-A3F5C49A64FC}"/>
            </c:ext>
          </c:extLst>
        </c:ser>
        <c:dLbls>
          <c:dLblPos val="inEnd"/>
          <c:showLegendKey val="0"/>
          <c:showVal val="1"/>
          <c:showCatName val="0"/>
          <c:showSerName val="0"/>
          <c:showPercent val="0"/>
          <c:showBubbleSize val="0"/>
        </c:dLbls>
        <c:gapWidth val="182"/>
        <c:axId val="371419056"/>
        <c:axId val="371419384"/>
      </c:barChart>
      <c:catAx>
        <c:axId val="37141905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useo Sans 100" panose="02000000000000000000" pitchFamily="50" charset="0"/>
                <a:ea typeface="+mn-ea"/>
                <a:cs typeface="+mn-cs"/>
              </a:defRPr>
            </a:pPr>
            <a:endParaRPr lang="en-US"/>
          </a:p>
        </c:txPr>
        <c:crossAx val="371419384"/>
        <c:crosses val="autoZero"/>
        <c:auto val="1"/>
        <c:lblAlgn val="ctr"/>
        <c:lblOffset val="100"/>
        <c:noMultiLvlLbl val="0"/>
      </c:catAx>
      <c:valAx>
        <c:axId val="371419384"/>
        <c:scaling>
          <c:orientation val="minMax"/>
        </c:scaling>
        <c:delete val="0"/>
        <c:axPos val="b"/>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useo Sans 100" panose="02000000000000000000" pitchFamily="50" charset="0"/>
                <a:ea typeface="+mn-ea"/>
                <a:cs typeface="+mn-cs"/>
              </a:defRPr>
            </a:pPr>
            <a:endParaRPr lang="en-US"/>
          </a:p>
        </c:txPr>
        <c:crossAx val="371419056"/>
        <c:crosses val="autoZero"/>
        <c:crossBetween val="between"/>
      </c:valAx>
      <c:spPr>
        <a:solidFill>
          <a:schemeClr val="bg2"/>
        </a:solidFill>
        <a:ln>
          <a:noFill/>
        </a:ln>
        <a:effectLst/>
      </c:spPr>
    </c:plotArea>
    <c:legend>
      <c:legendPos val="b"/>
      <c:layout>
        <c:manualLayout>
          <c:xMode val="edge"/>
          <c:yMode val="edge"/>
          <c:x val="1.1780825760764569E-2"/>
          <c:y val="0.79391822407741197"/>
          <c:w val="0.97796091464745827"/>
          <c:h val="0.19162394459728679"/>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useo Sans 100" panose="02000000000000000000" pitchFamily="50" charset="0"/>
              <a:ea typeface="+mn-ea"/>
              <a:cs typeface="+mn-cs"/>
            </a:defRPr>
          </a:pPr>
          <a:endParaRPr lang="en-US"/>
        </a:p>
      </c:txPr>
    </c:legend>
    <c:plotVisOnly val="1"/>
    <c:dispBlanksAs val="gap"/>
    <c:showDLblsOverMax val="0"/>
  </c:chart>
  <c:spPr>
    <a:solidFill>
      <a:schemeClr val="bg2"/>
    </a:solidFill>
    <a:ln w="9525" cap="flat" cmpd="sng" algn="ctr">
      <a:noFill/>
      <a:round/>
    </a:ln>
    <a:effectLst/>
  </c:spPr>
  <c:txPr>
    <a:bodyPr/>
    <a:lstStyle/>
    <a:p>
      <a:pPr>
        <a:defRPr sz="1200">
          <a:latin typeface="Museo Sans 100" panose="02000000000000000000" pitchFamily="50"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t" anchorCtr="1"/>
          <a:lstStyle/>
          <a:p>
            <a:pPr>
              <a:defRPr sz="1400" b="0" i="0" u="none" strike="noStrike" kern="1200" spc="0" baseline="0">
                <a:solidFill>
                  <a:schemeClr val="tx1">
                    <a:lumMod val="65000"/>
                    <a:lumOff val="35000"/>
                  </a:schemeClr>
                </a:solidFill>
                <a:latin typeface="+mn-lt"/>
                <a:ea typeface="+mn-ea"/>
                <a:cs typeface="+mn-cs"/>
              </a:defRPr>
            </a:pPr>
            <a:r>
              <a:rPr lang="en-GB" sz="1800" b="0" i="0" baseline="0">
                <a:effectLst/>
                <a:latin typeface="Museo Sans 100" panose="02000000000000000000" pitchFamily="50" charset="0"/>
              </a:rPr>
              <a:t>CPIH rate compared to your historic inflation rate. The current CPIH rate is 2.2%</a:t>
            </a:r>
            <a:endParaRPr lang="en-GB">
              <a:effectLst/>
              <a:latin typeface="Museo Sans 100" panose="02000000000000000000" pitchFamily="50" charset="0"/>
            </a:endParaRPr>
          </a:p>
        </c:rich>
      </c:tx>
      <c:layout>
        <c:manualLayout>
          <c:xMode val="edge"/>
          <c:yMode val="edge"/>
          <c:x val="0.15962475605108975"/>
          <c:y val="1.0571523620092488E-3"/>
        </c:manualLayout>
      </c:layout>
      <c:overlay val="0"/>
      <c:spPr>
        <a:noFill/>
        <a:ln>
          <a:noFill/>
        </a:ln>
        <a:effectLst/>
      </c:spPr>
      <c:txPr>
        <a:bodyPr rot="0" spcFirstLastPara="1" vertOverflow="ellipsis" vert="horz" wrap="square" anchor="t"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6.227194870497324E-2"/>
          <c:y val="0.11358557478988875"/>
          <c:w val="0.9116223330401968"/>
          <c:h val="0.71525071551794372"/>
        </c:manualLayout>
      </c:layout>
      <c:lineChart>
        <c:grouping val="standard"/>
        <c:varyColors val="0"/>
        <c:ser>
          <c:idx val="0"/>
          <c:order val="0"/>
          <c:tx>
            <c:strRef>
              <c:f>'Data and Formulas'!$S$40</c:f>
              <c:strCache>
                <c:ptCount val="1"/>
                <c:pt idx="0">
                  <c:v>Decile 4</c:v>
                </c:pt>
              </c:strCache>
            </c:strRef>
          </c:tx>
          <c:spPr>
            <a:ln w="28575" cap="rnd">
              <a:solidFill>
                <a:srgbClr val="7030A0"/>
              </a:solidFill>
              <a:round/>
            </a:ln>
            <a:effectLst/>
          </c:spPr>
          <c:marker>
            <c:symbol val="none"/>
          </c:marker>
          <c:cat>
            <c:numRef>
              <c:f>'Data and Formulas'!$R$41:$R$163</c:f>
              <c:numCache>
                <c:formatCode>mmm\-yy</c:formatCode>
                <c:ptCount val="123"/>
                <c:pt idx="0">
                  <c:v>39448</c:v>
                </c:pt>
                <c:pt idx="1">
                  <c:v>39479</c:v>
                </c:pt>
                <c:pt idx="2">
                  <c:v>39508</c:v>
                </c:pt>
                <c:pt idx="3">
                  <c:v>39539</c:v>
                </c:pt>
                <c:pt idx="4">
                  <c:v>39569</c:v>
                </c:pt>
                <c:pt idx="5">
                  <c:v>39600</c:v>
                </c:pt>
                <c:pt idx="6">
                  <c:v>39630</c:v>
                </c:pt>
                <c:pt idx="7">
                  <c:v>39661</c:v>
                </c:pt>
                <c:pt idx="8">
                  <c:v>39692</c:v>
                </c:pt>
                <c:pt idx="9">
                  <c:v>39722</c:v>
                </c:pt>
                <c:pt idx="10">
                  <c:v>39753</c:v>
                </c:pt>
                <c:pt idx="11">
                  <c:v>39783</c:v>
                </c:pt>
                <c:pt idx="12">
                  <c:v>39814</c:v>
                </c:pt>
                <c:pt idx="13">
                  <c:v>39845</c:v>
                </c:pt>
                <c:pt idx="14">
                  <c:v>39873</c:v>
                </c:pt>
                <c:pt idx="15">
                  <c:v>39904</c:v>
                </c:pt>
                <c:pt idx="16">
                  <c:v>39934</c:v>
                </c:pt>
                <c:pt idx="17">
                  <c:v>39965</c:v>
                </c:pt>
                <c:pt idx="18">
                  <c:v>39995</c:v>
                </c:pt>
                <c:pt idx="19">
                  <c:v>40026</c:v>
                </c:pt>
                <c:pt idx="20">
                  <c:v>40057</c:v>
                </c:pt>
                <c:pt idx="21">
                  <c:v>40087</c:v>
                </c:pt>
                <c:pt idx="22">
                  <c:v>40118</c:v>
                </c:pt>
                <c:pt idx="23">
                  <c:v>40148</c:v>
                </c:pt>
                <c:pt idx="24">
                  <c:v>40179</c:v>
                </c:pt>
                <c:pt idx="25">
                  <c:v>40210</c:v>
                </c:pt>
                <c:pt idx="26">
                  <c:v>40238</c:v>
                </c:pt>
                <c:pt idx="27">
                  <c:v>40269</c:v>
                </c:pt>
                <c:pt idx="28">
                  <c:v>40299</c:v>
                </c:pt>
                <c:pt idx="29">
                  <c:v>40330</c:v>
                </c:pt>
                <c:pt idx="30">
                  <c:v>40360</c:v>
                </c:pt>
                <c:pt idx="31">
                  <c:v>40391</c:v>
                </c:pt>
                <c:pt idx="32">
                  <c:v>40422</c:v>
                </c:pt>
                <c:pt idx="33">
                  <c:v>40452</c:v>
                </c:pt>
                <c:pt idx="34">
                  <c:v>40483</c:v>
                </c:pt>
                <c:pt idx="35">
                  <c:v>40513</c:v>
                </c:pt>
                <c:pt idx="36">
                  <c:v>40544</c:v>
                </c:pt>
                <c:pt idx="37">
                  <c:v>40575</c:v>
                </c:pt>
                <c:pt idx="38">
                  <c:v>40603</c:v>
                </c:pt>
                <c:pt idx="39">
                  <c:v>40634</c:v>
                </c:pt>
                <c:pt idx="40">
                  <c:v>40664</c:v>
                </c:pt>
                <c:pt idx="41">
                  <c:v>40695</c:v>
                </c:pt>
                <c:pt idx="42">
                  <c:v>40725</c:v>
                </c:pt>
                <c:pt idx="43">
                  <c:v>40756</c:v>
                </c:pt>
                <c:pt idx="44">
                  <c:v>40787</c:v>
                </c:pt>
                <c:pt idx="45">
                  <c:v>40817</c:v>
                </c:pt>
                <c:pt idx="46">
                  <c:v>40848</c:v>
                </c:pt>
                <c:pt idx="47">
                  <c:v>40878</c:v>
                </c:pt>
                <c:pt idx="48">
                  <c:v>40909</c:v>
                </c:pt>
                <c:pt idx="49">
                  <c:v>40940</c:v>
                </c:pt>
                <c:pt idx="50">
                  <c:v>40969</c:v>
                </c:pt>
                <c:pt idx="51">
                  <c:v>41000</c:v>
                </c:pt>
                <c:pt idx="52">
                  <c:v>41030</c:v>
                </c:pt>
                <c:pt idx="53">
                  <c:v>41061</c:v>
                </c:pt>
                <c:pt idx="54">
                  <c:v>41091</c:v>
                </c:pt>
                <c:pt idx="55">
                  <c:v>41122</c:v>
                </c:pt>
                <c:pt idx="56">
                  <c:v>41153</c:v>
                </c:pt>
                <c:pt idx="57">
                  <c:v>41183</c:v>
                </c:pt>
                <c:pt idx="58">
                  <c:v>41214</c:v>
                </c:pt>
                <c:pt idx="59">
                  <c:v>41244</c:v>
                </c:pt>
                <c:pt idx="60">
                  <c:v>41275</c:v>
                </c:pt>
                <c:pt idx="61">
                  <c:v>41306</c:v>
                </c:pt>
                <c:pt idx="62">
                  <c:v>41334</c:v>
                </c:pt>
                <c:pt idx="63">
                  <c:v>41365</c:v>
                </c:pt>
                <c:pt idx="64">
                  <c:v>41395</c:v>
                </c:pt>
                <c:pt idx="65">
                  <c:v>41426</c:v>
                </c:pt>
                <c:pt idx="66">
                  <c:v>41456</c:v>
                </c:pt>
                <c:pt idx="67">
                  <c:v>41487</c:v>
                </c:pt>
                <c:pt idx="68">
                  <c:v>41518</c:v>
                </c:pt>
                <c:pt idx="69">
                  <c:v>41548</c:v>
                </c:pt>
                <c:pt idx="70">
                  <c:v>41579</c:v>
                </c:pt>
                <c:pt idx="71">
                  <c:v>41609</c:v>
                </c:pt>
                <c:pt idx="72">
                  <c:v>41640</c:v>
                </c:pt>
                <c:pt idx="73">
                  <c:v>41671</c:v>
                </c:pt>
                <c:pt idx="74">
                  <c:v>41699</c:v>
                </c:pt>
                <c:pt idx="75">
                  <c:v>41730</c:v>
                </c:pt>
                <c:pt idx="76">
                  <c:v>41760</c:v>
                </c:pt>
                <c:pt idx="77">
                  <c:v>41791</c:v>
                </c:pt>
                <c:pt idx="78">
                  <c:v>41821</c:v>
                </c:pt>
                <c:pt idx="79">
                  <c:v>41852</c:v>
                </c:pt>
                <c:pt idx="80">
                  <c:v>41883</c:v>
                </c:pt>
                <c:pt idx="81">
                  <c:v>41913</c:v>
                </c:pt>
                <c:pt idx="82">
                  <c:v>41944</c:v>
                </c:pt>
                <c:pt idx="83">
                  <c:v>41974</c:v>
                </c:pt>
                <c:pt idx="84">
                  <c:v>42005</c:v>
                </c:pt>
                <c:pt idx="85">
                  <c:v>42036</c:v>
                </c:pt>
                <c:pt idx="86">
                  <c:v>42064</c:v>
                </c:pt>
                <c:pt idx="87">
                  <c:v>42095</c:v>
                </c:pt>
                <c:pt idx="88">
                  <c:v>42125</c:v>
                </c:pt>
                <c:pt idx="89">
                  <c:v>42156</c:v>
                </c:pt>
                <c:pt idx="90">
                  <c:v>42186</c:v>
                </c:pt>
                <c:pt idx="91">
                  <c:v>42217</c:v>
                </c:pt>
                <c:pt idx="92">
                  <c:v>42248</c:v>
                </c:pt>
                <c:pt idx="93">
                  <c:v>42278</c:v>
                </c:pt>
                <c:pt idx="94">
                  <c:v>42309</c:v>
                </c:pt>
                <c:pt idx="95">
                  <c:v>42339</c:v>
                </c:pt>
                <c:pt idx="96">
                  <c:v>42370</c:v>
                </c:pt>
                <c:pt idx="97">
                  <c:v>42401</c:v>
                </c:pt>
                <c:pt idx="98">
                  <c:v>42430</c:v>
                </c:pt>
                <c:pt idx="99">
                  <c:v>42461</c:v>
                </c:pt>
                <c:pt idx="100">
                  <c:v>42491</c:v>
                </c:pt>
                <c:pt idx="101">
                  <c:v>42522</c:v>
                </c:pt>
                <c:pt idx="102">
                  <c:v>42552</c:v>
                </c:pt>
                <c:pt idx="103">
                  <c:v>42583</c:v>
                </c:pt>
                <c:pt idx="104">
                  <c:v>42614</c:v>
                </c:pt>
                <c:pt idx="105">
                  <c:v>42644</c:v>
                </c:pt>
                <c:pt idx="106">
                  <c:v>42675</c:v>
                </c:pt>
                <c:pt idx="107">
                  <c:v>42705</c:v>
                </c:pt>
                <c:pt idx="108">
                  <c:v>42736</c:v>
                </c:pt>
                <c:pt idx="109">
                  <c:v>42767</c:v>
                </c:pt>
                <c:pt idx="110">
                  <c:v>42795</c:v>
                </c:pt>
                <c:pt idx="111">
                  <c:v>42826</c:v>
                </c:pt>
                <c:pt idx="112">
                  <c:v>42856</c:v>
                </c:pt>
                <c:pt idx="113">
                  <c:v>42887</c:v>
                </c:pt>
                <c:pt idx="114">
                  <c:v>42917</c:v>
                </c:pt>
                <c:pt idx="115">
                  <c:v>42948</c:v>
                </c:pt>
                <c:pt idx="116">
                  <c:v>42979</c:v>
                </c:pt>
                <c:pt idx="117">
                  <c:v>43009</c:v>
                </c:pt>
                <c:pt idx="118">
                  <c:v>43040</c:v>
                </c:pt>
                <c:pt idx="119">
                  <c:v>43070</c:v>
                </c:pt>
                <c:pt idx="120">
                  <c:v>43101</c:v>
                </c:pt>
                <c:pt idx="121">
                  <c:v>43132</c:v>
                </c:pt>
                <c:pt idx="122">
                  <c:v>43160</c:v>
                </c:pt>
              </c:numCache>
            </c:numRef>
          </c:cat>
          <c:val>
            <c:numRef>
              <c:f>'Data and Formulas'!$S$41:$S$163</c:f>
              <c:numCache>
                <c:formatCode>0.0</c:formatCode>
                <c:ptCount val="123"/>
                <c:pt idx="0">
                  <c:v>2.5</c:v>
                </c:pt>
                <c:pt idx="1">
                  <c:v>2.9</c:v>
                </c:pt>
                <c:pt idx="2">
                  <c:v>2.9</c:v>
                </c:pt>
                <c:pt idx="3">
                  <c:v>3.3</c:v>
                </c:pt>
                <c:pt idx="4">
                  <c:v>3.7</c:v>
                </c:pt>
                <c:pt idx="5">
                  <c:v>4.2</c:v>
                </c:pt>
                <c:pt idx="6">
                  <c:v>4.5999999999999996</c:v>
                </c:pt>
                <c:pt idx="7">
                  <c:v>5</c:v>
                </c:pt>
                <c:pt idx="8">
                  <c:v>5.6</c:v>
                </c:pt>
                <c:pt idx="9">
                  <c:v>5.0999999999999996</c:v>
                </c:pt>
                <c:pt idx="10">
                  <c:v>4.9000000000000004</c:v>
                </c:pt>
                <c:pt idx="11">
                  <c:v>4.0999999999999996</c:v>
                </c:pt>
                <c:pt idx="12">
                  <c:v>4.2</c:v>
                </c:pt>
                <c:pt idx="13">
                  <c:v>4.0999999999999996</c:v>
                </c:pt>
                <c:pt idx="14">
                  <c:v>3.8</c:v>
                </c:pt>
                <c:pt idx="15">
                  <c:v>3</c:v>
                </c:pt>
                <c:pt idx="16">
                  <c:v>2.8</c:v>
                </c:pt>
                <c:pt idx="17">
                  <c:v>2.2999999999999998</c:v>
                </c:pt>
                <c:pt idx="18">
                  <c:v>2.2000000000000002</c:v>
                </c:pt>
                <c:pt idx="19">
                  <c:v>1.7</c:v>
                </c:pt>
                <c:pt idx="20">
                  <c:v>1</c:v>
                </c:pt>
                <c:pt idx="21">
                  <c:v>1.2</c:v>
                </c:pt>
                <c:pt idx="22">
                  <c:v>1.3</c:v>
                </c:pt>
                <c:pt idx="23">
                  <c:v>1.7</c:v>
                </c:pt>
                <c:pt idx="24">
                  <c:v>2</c:v>
                </c:pt>
                <c:pt idx="25">
                  <c:v>1.5</c:v>
                </c:pt>
                <c:pt idx="26">
                  <c:v>1.9</c:v>
                </c:pt>
                <c:pt idx="27">
                  <c:v>2.1</c:v>
                </c:pt>
                <c:pt idx="28">
                  <c:v>1.9</c:v>
                </c:pt>
                <c:pt idx="29">
                  <c:v>1.9</c:v>
                </c:pt>
                <c:pt idx="30">
                  <c:v>1.9</c:v>
                </c:pt>
                <c:pt idx="31">
                  <c:v>2.1</c:v>
                </c:pt>
                <c:pt idx="32">
                  <c:v>2</c:v>
                </c:pt>
                <c:pt idx="33">
                  <c:v>2.2000000000000002</c:v>
                </c:pt>
                <c:pt idx="34">
                  <c:v>2.2999999999999998</c:v>
                </c:pt>
                <c:pt idx="35">
                  <c:v>3</c:v>
                </c:pt>
                <c:pt idx="36">
                  <c:v>3.3</c:v>
                </c:pt>
                <c:pt idx="37">
                  <c:v>3.7</c:v>
                </c:pt>
                <c:pt idx="38">
                  <c:v>3.5</c:v>
                </c:pt>
                <c:pt idx="39">
                  <c:v>3.8</c:v>
                </c:pt>
                <c:pt idx="40">
                  <c:v>4</c:v>
                </c:pt>
                <c:pt idx="41">
                  <c:v>3.9</c:v>
                </c:pt>
                <c:pt idx="42">
                  <c:v>4</c:v>
                </c:pt>
                <c:pt idx="43">
                  <c:v>4.0999999999999996</c:v>
                </c:pt>
                <c:pt idx="44">
                  <c:v>4.9000000000000004</c:v>
                </c:pt>
                <c:pt idx="45">
                  <c:v>4.7</c:v>
                </c:pt>
                <c:pt idx="46">
                  <c:v>4.5999999999999996</c:v>
                </c:pt>
                <c:pt idx="47">
                  <c:v>4.0999999999999996</c:v>
                </c:pt>
                <c:pt idx="48">
                  <c:v>3.5</c:v>
                </c:pt>
                <c:pt idx="49">
                  <c:v>3.4</c:v>
                </c:pt>
                <c:pt idx="50">
                  <c:v>3.4</c:v>
                </c:pt>
                <c:pt idx="51">
                  <c:v>3.1</c:v>
                </c:pt>
                <c:pt idx="52">
                  <c:v>2.8</c:v>
                </c:pt>
                <c:pt idx="53">
                  <c:v>2.5</c:v>
                </c:pt>
                <c:pt idx="54">
                  <c:v>2.6</c:v>
                </c:pt>
                <c:pt idx="55">
                  <c:v>2.5</c:v>
                </c:pt>
                <c:pt idx="56">
                  <c:v>2.1</c:v>
                </c:pt>
                <c:pt idx="57">
                  <c:v>2.2999999999999998</c:v>
                </c:pt>
                <c:pt idx="58">
                  <c:v>2.2999999999999998</c:v>
                </c:pt>
                <c:pt idx="59">
                  <c:v>2.5</c:v>
                </c:pt>
                <c:pt idx="60">
                  <c:v>2.4</c:v>
                </c:pt>
                <c:pt idx="61">
                  <c:v>2.6</c:v>
                </c:pt>
                <c:pt idx="62">
                  <c:v>2.6</c:v>
                </c:pt>
                <c:pt idx="63">
                  <c:v>2.2999999999999998</c:v>
                </c:pt>
                <c:pt idx="64">
                  <c:v>2.5</c:v>
                </c:pt>
                <c:pt idx="65">
                  <c:v>2.7</c:v>
                </c:pt>
                <c:pt idx="66">
                  <c:v>2.5</c:v>
                </c:pt>
                <c:pt idx="67">
                  <c:v>2.5</c:v>
                </c:pt>
                <c:pt idx="68">
                  <c:v>2.5</c:v>
                </c:pt>
                <c:pt idx="69">
                  <c:v>2.2000000000000002</c:v>
                </c:pt>
                <c:pt idx="70">
                  <c:v>2</c:v>
                </c:pt>
                <c:pt idx="71">
                  <c:v>2</c:v>
                </c:pt>
                <c:pt idx="72">
                  <c:v>2</c:v>
                </c:pt>
                <c:pt idx="73">
                  <c:v>1.8</c:v>
                </c:pt>
                <c:pt idx="74">
                  <c:v>1.7</c:v>
                </c:pt>
                <c:pt idx="75">
                  <c:v>1.7</c:v>
                </c:pt>
                <c:pt idx="76">
                  <c:v>1.5</c:v>
                </c:pt>
                <c:pt idx="77">
                  <c:v>1.7</c:v>
                </c:pt>
                <c:pt idx="78">
                  <c:v>1.5</c:v>
                </c:pt>
                <c:pt idx="79">
                  <c:v>1.4</c:v>
                </c:pt>
                <c:pt idx="80">
                  <c:v>1.2</c:v>
                </c:pt>
                <c:pt idx="81">
                  <c:v>1.3</c:v>
                </c:pt>
                <c:pt idx="82">
                  <c:v>1.1000000000000001</c:v>
                </c:pt>
                <c:pt idx="83">
                  <c:v>0.6</c:v>
                </c:pt>
                <c:pt idx="84">
                  <c:v>0.4</c:v>
                </c:pt>
                <c:pt idx="85">
                  <c:v>0.2</c:v>
                </c:pt>
                <c:pt idx="86">
                  <c:v>0.2</c:v>
                </c:pt>
                <c:pt idx="87">
                  <c:v>0.2</c:v>
                </c:pt>
                <c:pt idx="88">
                  <c:v>0.4</c:v>
                </c:pt>
                <c:pt idx="89">
                  <c:v>0.2</c:v>
                </c:pt>
                <c:pt idx="90">
                  <c:v>0.4</c:v>
                </c:pt>
                <c:pt idx="91">
                  <c:v>0.3</c:v>
                </c:pt>
                <c:pt idx="92">
                  <c:v>0.1</c:v>
                </c:pt>
                <c:pt idx="93">
                  <c:v>0.1</c:v>
                </c:pt>
                <c:pt idx="94">
                  <c:v>0.3</c:v>
                </c:pt>
                <c:pt idx="95">
                  <c:v>0.4</c:v>
                </c:pt>
                <c:pt idx="96">
                  <c:v>0.6</c:v>
                </c:pt>
                <c:pt idx="97">
                  <c:v>0.6</c:v>
                </c:pt>
                <c:pt idx="98">
                  <c:v>0.6</c:v>
                </c:pt>
                <c:pt idx="99">
                  <c:v>0.6</c:v>
                </c:pt>
                <c:pt idx="100">
                  <c:v>0.7</c:v>
                </c:pt>
                <c:pt idx="101">
                  <c:v>0.8</c:v>
                </c:pt>
                <c:pt idx="102">
                  <c:v>0.8</c:v>
                </c:pt>
                <c:pt idx="103">
                  <c:v>0.8</c:v>
                </c:pt>
                <c:pt idx="104">
                  <c:v>1.1000000000000001</c:v>
                </c:pt>
                <c:pt idx="105">
                  <c:v>1.2</c:v>
                </c:pt>
                <c:pt idx="106">
                  <c:v>1.4</c:v>
                </c:pt>
                <c:pt idx="107">
                  <c:v>1.6</c:v>
                </c:pt>
                <c:pt idx="108">
                  <c:v>1.8</c:v>
                </c:pt>
                <c:pt idx="109">
                  <c:v>2.1</c:v>
                </c:pt>
                <c:pt idx="110">
                  <c:v>2.2999999999999998</c:v>
                </c:pt>
                <c:pt idx="111">
                  <c:v>2.5</c:v>
                </c:pt>
                <c:pt idx="112">
                  <c:v>2.6</c:v>
                </c:pt>
                <c:pt idx="113">
                  <c:v>2.5</c:v>
                </c:pt>
                <c:pt idx="114">
                  <c:v>2.5</c:v>
                </c:pt>
                <c:pt idx="115">
                  <c:v>2.7</c:v>
                </c:pt>
                <c:pt idx="116">
                  <c:v>2.8</c:v>
                </c:pt>
                <c:pt idx="117">
                  <c:v>2.7</c:v>
                </c:pt>
                <c:pt idx="118">
                  <c:v>2.7</c:v>
                </c:pt>
                <c:pt idx="119">
                  <c:v>2.7</c:v>
                </c:pt>
                <c:pt idx="120">
                  <c:v>2.6</c:v>
                </c:pt>
                <c:pt idx="121">
                  <c:v>2.4</c:v>
                </c:pt>
                <c:pt idx="122">
                  <c:v>2.2000000000000002</c:v>
                </c:pt>
              </c:numCache>
            </c:numRef>
          </c:val>
          <c:smooth val="0"/>
          <c:extLst>
            <c:ext xmlns:c16="http://schemas.microsoft.com/office/drawing/2014/chart" uri="{C3380CC4-5D6E-409C-BE32-E72D297353CC}">
              <c16:uniqueId val="{00000000-6CB1-4D89-9B80-EA584B364FA8}"/>
            </c:ext>
          </c:extLst>
        </c:ser>
        <c:ser>
          <c:idx val="1"/>
          <c:order val="1"/>
          <c:tx>
            <c:strRef>
              <c:f>'Data and Formulas'!$T$40</c:f>
              <c:strCache>
                <c:ptCount val="1"/>
                <c:pt idx="0">
                  <c:v>CPIH</c:v>
                </c:pt>
              </c:strCache>
            </c:strRef>
          </c:tx>
          <c:spPr>
            <a:ln w="28575" cap="rnd">
              <a:solidFill>
                <a:schemeClr val="accent2"/>
              </a:solidFill>
              <a:round/>
            </a:ln>
            <a:effectLst/>
          </c:spPr>
          <c:marker>
            <c:symbol val="none"/>
          </c:marker>
          <c:cat>
            <c:numRef>
              <c:f>'Data and Formulas'!$R$41:$R$163</c:f>
              <c:numCache>
                <c:formatCode>mmm\-yy</c:formatCode>
                <c:ptCount val="123"/>
                <c:pt idx="0">
                  <c:v>39448</c:v>
                </c:pt>
                <c:pt idx="1">
                  <c:v>39479</c:v>
                </c:pt>
                <c:pt idx="2">
                  <c:v>39508</c:v>
                </c:pt>
                <c:pt idx="3">
                  <c:v>39539</c:v>
                </c:pt>
                <c:pt idx="4">
                  <c:v>39569</c:v>
                </c:pt>
                <c:pt idx="5">
                  <c:v>39600</c:v>
                </c:pt>
                <c:pt idx="6">
                  <c:v>39630</c:v>
                </c:pt>
                <c:pt idx="7">
                  <c:v>39661</c:v>
                </c:pt>
                <c:pt idx="8">
                  <c:v>39692</c:v>
                </c:pt>
                <c:pt idx="9">
                  <c:v>39722</c:v>
                </c:pt>
                <c:pt idx="10">
                  <c:v>39753</c:v>
                </c:pt>
                <c:pt idx="11">
                  <c:v>39783</c:v>
                </c:pt>
                <c:pt idx="12">
                  <c:v>39814</c:v>
                </c:pt>
                <c:pt idx="13">
                  <c:v>39845</c:v>
                </c:pt>
                <c:pt idx="14">
                  <c:v>39873</c:v>
                </c:pt>
                <c:pt idx="15">
                  <c:v>39904</c:v>
                </c:pt>
                <c:pt idx="16">
                  <c:v>39934</c:v>
                </c:pt>
                <c:pt idx="17">
                  <c:v>39965</c:v>
                </c:pt>
                <c:pt idx="18">
                  <c:v>39995</c:v>
                </c:pt>
                <c:pt idx="19">
                  <c:v>40026</c:v>
                </c:pt>
                <c:pt idx="20">
                  <c:v>40057</c:v>
                </c:pt>
                <c:pt idx="21">
                  <c:v>40087</c:v>
                </c:pt>
                <c:pt idx="22">
                  <c:v>40118</c:v>
                </c:pt>
                <c:pt idx="23">
                  <c:v>40148</c:v>
                </c:pt>
                <c:pt idx="24">
                  <c:v>40179</c:v>
                </c:pt>
                <c:pt idx="25">
                  <c:v>40210</c:v>
                </c:pt>
                <c:pt idx="26">
                  <c:v>40238</c:v>
                </c:pt>
                <c:pt idx="27">
                  <c:v>40269</c:v>
                </c:pt>
                <c:pt idx="28">
                  <c:v>40299</c:v>
                </c:pt>
                <c:pt idx="29">
                  <c:v>40330</c:v>
                </c:pt>
                <c:pt idx="30">
                  <c:v>40360</c:v>
                </c:pt>
                <c:pt idx="31">
                  <c:v>40391</c:v>
                </c:pt>
                <c:pt idx="32">
                  <c:v>40422</c:v>
                </c:pt>
                <c:pt idx="33">
                  <c:v>40452</c:v>
                </c:pt>
                <c:pt idx="34">
                  <c:v>40483</c:v>
                </c:pt>
                <c:pt idx="35">
                  <c:v>40513</c:v>
                </c:pt>
                <c:pt idx="36">
                  <c:v>40544</c:v>
                </c:pt>
                <c:pt idx="37">
                  <c:v>40575</c:v>
                </c:pt>
                <c:pt idx="38">
                  <c:v>40603</c:v>
                </c:pt>
                <c:pt idx="39">
                  <c:v>40634</c:v>
                </c:pt>
                <c:pt idx="40">
                  <c:v>40664</c:v>
                </c:pt>
                <c:pt idx="41">
                  <c:v>40695</c:v>
                </c:pt>
                <c:pt idx="42">
                  <c:v>40725</c:v>
                </c:pt>
                <c:pt idx="43">
                  <c:v>40756</c:v>
                </c:pt>
                <c:pt idx="44">
                  <c:v>40787</c:v>
                </c:pt>
                <c:pt idx="45">
                  <c:v>40817</c:v>
                </c:pt>
                <c:pt idx="46">
                  <c:v>40848</c:v>
                </c:pt>
                <c:pt idx="47">
                  <c:v>40878</c:v>
                </c:pt>
                <c:pt idx="48">
                  <c:v>40909</c:v>
                </c:pt>
                <c:pt idx="49">
                  <c:v>40940</c:v>
                </c:pt>
                <c:pt idx="50">
                  <c:v>40969</c:v>
                </c:pt>
                <c:pt idx="51">
                  <c:v>41000</c:v>
                </c:pt>
                <c:pt idx="52">
                  <c:v>41030</c:v>
                </c:pt>
                <c:pt idx="53">
                  <c:v>41061</c:v>
                </c:pt>
                <c:pt idx="54">
                  <c:v>41091</c:v>
                </c:pt>
                <c:pt idx="55">
                  <c:v>41122</c:v>
                </c:pt>
                <c:pt idx="56">
                  <c:v>41153</c:v>
                </c:pt>
                <c:pt idx="57">
                  <c:v>41183</c:v>
                </c:pt>
                <c:pt idx="58">
                  <c:v>41214</c:v>
                </c:pt>
                <c:pt idx="59">
                  <c:v>41244</c:v>
                </c:pt>
                <c:pt idx="60">
                  <c:v>41275</c:v>
                </c:pt>
                <c:pt idx="61">
                  <c:v>41306</c:v>
                </c:pt>
                <c:pt idx="62">
                  <c:v>41334</c:v>
                </c:pt>
                <c:pt idx="63">
                  <c:v>41365</c:v>
                </c:pt>
                <c:pt idx="64">
                  <c:v>41395</c:v>
                </c:pt>
                <c:pt idx="65">
                  <c:v>41426</c:v>
                </c:pt>
                <c:pt idx="66">
                  <c:v>41456</c:v>
                </c:pt>
                <c:pt idx="67">
                  <c:v>41487</c:v>
                </c:pt>
                <c:pt idx="68">
                  <c:v>41518</c:v>
                </c:pt>
                <c:pt idx="69">
                  <c:v>41548</c:v>
                </c:pt>
                <c:pt idx="70">
                  <c:v>41579</c:v>
                </c:pt>
                <c:pt idx="71">
                  <c:v>41609</c:v>
                </c:pt>
                <c:pt idx="72">
                  <c:v>41640</c:v>
                </c:pt>
                <c:pt idx="73">
                  <c:v>41671</c:v>
                </c:pt>
                <c:pt idx="74">
                  <c:v>41699</c:v>
                </c:pt>
                <c:pt idx="75">
                  <c:v>41730</c:v>
                </c:pt>
                <c:pt idx="76">
                  <c:v>41760</c:v>
                </c:pt>
                <c:pt idx="77">
                  <c:v>41791</c:v>
                </c:pt>
                <c:pt idx="78">
                  <c:v>41821</c:v>
                </c:pt>
                <c:pt idx="79">
                  <c:v>41852</c:v>
                </c:pt>
                <c:pt idx="80">
                  <c:v>41883</c:v>
                </c:pt>
                <c:pt idx="81">
                  <c:v>41913</c:v>
                </c:pt>
                <c:pt idx="82">
                  <c:v>41944</c:v>
                </c:pt>
                <c:pt idx="83">
                  <c:v>41974</c:v>
                </c:pt>
                <c:pt idx="84">
                  <c:v>42005</c:v>
                </c:pt>
                <c:pt idx="85">
                  <c:v>42036</c:v>
                </c:pt>
                <c:pt idx="86">
                  <c:v>42064</c:v>
                </c:pt>
                <c:pt idx="87">
                  <c:v>42095</c:v>
                </c:pt>
                <c:pt idx="88">
                  <c:v>42125</c:v>
                </c:pt>
                <c:pt idx="89">
                  <c:v>42156</c:v>
                </c:pt>
                <c:pt idx="90">
                  <c:v>42186</c:v>
                </c:pt>
                <c:pt idx="91">
                  <c:v>42217</c:v>
                </c:pt>
                <c:pt idx="92">
                  <c:v>42248</c:v>
                </c:pt>
                <c:pt idx="93">
                  <c:v>42278</c:v>
                </c:pt>
                <c:pt idx="94">
                  <c:v>42309</c:v>
                </c:pt>
                <c:pt idx="95">
                  <c:v>42339</c:v>
                </c:pt>
                <c:pt idx="96">
                  <c:v>42370</c:v>
                </c:pt>
                <c:pt idx="97">
                  <c:v>42401</c:v>
                </c:pt>
                <c:pt idx="98">
                  <c:v>42430</c:v>
                </c:pt>
                <c:pt idx="99">
                  <c:v>42461</c:v>
                </c:pt>
                <c:pt idx="100">
                  <c:v>42491</c:v>
                </c:pt>
                <c:pt idx="101">
                  <c:v>42522</c:v>
                </c:pt>
                <c:pt idx="102">
                  <c:v>42552</c:v>
                </c:pt>
                <c:pt idx="103">
                  <c:v>42583</c:v>
                </c:pt>
                <c:pt idx="104">
                  <c:v>42614</c:v>
                </c:pt>
                <c:pt idx="105">
                  <c:v>42644</c:v>
                </c:pt>
                <c:pt idx="106">
                  <c:v>42675</c:v>
                </c:pt>
                <c:pt idx="107">
                  <c:v>42705</c:v>
                </c:pt>
                <c:pt idx="108">
                  <c:v>42736</c:v>
                </c:pt>
                <c:pt idx="109">
                  <c:v>42767</c:v>
                </c:pt>
                <c:pt idx="110">
                  <c:v>42795</c:v>
                </c:pt>
                <c:pt idx="111">
                  <c:v>42826</c:v>
                </c:pt>
                <c:pt idx="112">
                  <c:v>42856</c:v>
                </c:pt>
                <c:pt idx="113">
                  <c:v>42887</c:v>
                </c:pt>
                <c:pt idx="114">
                  <c:v>42917</c:v>
                </c:pt>
                <c:pt idx="115">
                  <c:v>42948</c:v>
                </c:pt>
                <c:pt idx="116">
                  <c:v>42979</c:v>
                </c:pt>
                <c:pt idx="117">
                  <c:v>43009</c:v>
                </c:pt>
                <c:pt idx="118">
                  <c:v>43040</c:v>
                </c:pt>
                <c:pt idx="119">
                  <c:v>43070</c:v>
                </c:pt>
                <c:pt idx="120">
                  <c:v>43101</c:v>
                </c:pt>
                <c:pt idx="121">
                  <c:v>43132</c:v>
                </c:pt>
                <c:pt idx="122">
                  <c:v>43160</c:v>
                </c:pt>
              </c:numCache>
            </c:numRef>
          </c:cat>
          <c:val>
            <c:numRef>
              <c:f>'Data and Formulas'!$T$41:$T$163</c:f>
              <c:numCache>
                <c:formatCode>General</c:formatCode>
                <c:ptCount val="123"/>
                <c:pt idx="0">
                  <c:v>2.4</c:v>
                </c:pt>
                <c:pt idx="1">
                  <c:v>2.6</c:v>
                </c:pt>
                <c:pt idx="2">
                  <c:v>2.6</c:v>
                </c:pt>
                <c:pt idx="3">
                  <c:v>3</c:v>
                </c:pt>
                <c:pt idx="4">
                  <c:v>3.3</c:v>
                </c:pt>
                <c:pt idx="5">
                  <c:v>3.7</c:v>
                </c:pt>
                <c:pt idx="6">
                  <c:v>4.2</c:v>
                </c:pt>
                <c:pt idx="7">
                  <c:v>4.4000000000000004</c:v>
                </c:pt>
                <c:pt idx="8">
                  <c:v>4.8</c:v>
                </c:pt>
                <c:pt idx="9">
                  <c:v>4.2</c:v>
                </c:pt>
                <c:pt idx="10">
                  <c:v>3.8</c:v>
                </c:pt>
                <c:pt idx="11">
                  <c:v>3</c:v>
                </c:pt>
                <c:pt idx="12">
                  <c:v>2.9</c:v>
                </c:pt>
                <c:pt idx="13">
                  <c:v>3.1</c:v>
                </c:pt>
                <c:pt idx="14">
                  <c:v>2.8</c:v>
                </c:pt>
                <c:pt idx="15">
                  <c:v>2.2999999999999998</c:v>
                </c:pt>
                <c:pt idx="16">
                  <c:v>2.1</c:v>
                </c:pt>
                <c:pt idx="17">
                  <c:v>1.7</c:v>
                </c:pt>
                <c:pt idx="18">
                  <c:v>1.6</c:v>
                </c:pt>
                <c:pt idx="19">
                  <c:v>1.4</c:v>
                </c:pt>
                <c:pt idx="20">
                  <c:v>1</c:v>
                </c:pt>
                <c:pt idx="21">
                  <c:v>1.2</c:v>
                </c:pt>
                <c:pt idx="22">
                  <c:v>1.5</c:v>
                </c:pt>
                <c:pt idx="23">
                  <c:v>2.1</c:v>
                </c:pt>
                <c:pt idx="24">
                  <c:v>2.6</c:v>
                </c:pt>
                <c:pt idx="25">
                  <c:v>2.1</c:v>
                </c:pt>
                <c:pt idx="26">
                  <c:v>2.4</c:v>
                </c:pt>
                <c:pt idx="27">
                  <c:v>2.7</c:v>
                </c:pt>
                <c:pt idx="28">
                  <c:v>2.5</c:v>
                </c:pt>
                <c:pt idx="29">
                  <c:v>2.4</c:v>
                </c:pt>
                <c:pt idx="30">
                  <c:v>2.2999999999999998</c:v>
                </c:pt>
                <c:pt idx="31">
                  <c:v>2.4</c:v>
                </c:pt>
                <c:pt idx="32">
                  <c:v>2.4</c:v>
                </c:pt>
                <c:pt idx="33">
                  <c:v>2.5</c:v>
                </c:pt>
                <c:pt idx="34">
                  <c:v>2.6</c:v>
                </c:pt>
                <c:pt idx="35">
                  <c:v>3.1</c:v>
                </c:pt>
                <c:pt idx="36">
                  <c:v>3.4</c:v>
                </c:pt>
                <c:pt idx="37">
                  <c:v>3.7</c:v>
                </c:pt>
                <c:pt idx="38">
                  <c:v>3.5</c:v>
                </c:pt>
                <c:pt idx="39">
                  <c:v>3.8</c:v>
                </c:pt>
                <c:pt idx="40">
                  <c:v>3.8</c:v>
                </c:pt>
                <c:pt idx="41">
                  <c:v>3.6</c:v>
                </c:pt>
                <c:pt idx="42">
                  <c:v>3.8</c:v>
                </c:pt>
                <c:pt idx="43">
                  <c:v>3.9</c:v>
                </c:pt>
                <c:pt idx="44">
                  <c:v>4.5</c:v>
                </c:pt>
                <c:pt idx="45">
                  <c:v>4.3</c:v>
                </c:pt>
                <c:pt idx="46">
                  <c:v>4.0999999999999996</c:v>
                </c:pt>
                <c:pt idx="47">
                  <c:v>3.7</c:v>
                </c:pt>
                <c:pt idx="48">
                  <c:v>3.2</c:v>
                </c:pt>
                <c:pt idx="49">
                  <c:v>3.1</c:v>
                </c:pt>
                <c:pt idx="50">
                  <c:v>3.1</c:v>
                </c:pt>
                <c:pt idx="51">
                  <c:v>2.8</c:v>
                </c:pt>
                <c:pt idx="52">
                  <c:v>2.5</c:v>
                </c:pt>
                <c:pt idx="53">
                  <c:v>2.2999999999999998</c:v>
                </c:pt>
                <c:pt idx="54">
                  <c:v>2.4</c:v>
                </c:pt>
                <c:pt idx="55">
                  <c:v>2.2999999999999998</c:v>
                </c:pt>
                <c:pt idx="56">
                  <c:v>2.1</c:v>
                </c:pt>
                <c:pt idx="57">
                  <c:v>2.4</c:v>
                </c:pt>
                <c:pt idx="58">
                  <c:v>2.4</c:v>
                </c:pt>
                <c:pt idx="59">
                  <c:v>2.4</c:v>
                </c:pt>
                <c:pt idx="60">
                  <c:v>2.4</c:v>
                </c:pt>
                <c:pt idx="61">
                  <c:v>2.5</c:v>
                </c:pt>
                <c:pt idx="62">
                  <c:v>2.5</c:v>
                </c:pt>
                <c:pt idx="63">
                  <c:v>2.2000000000000002</c:v>
                </c:pt>
                <c:pt idx="64">
                  <c:v>2.4</c:v>
                </c:pt>
                <c:pt idx="65">
                  <c:v>2.6</c:v>
                </c:pt>
                <c:pt idx="66">
                  <c:v>2.5</c:v>
                </c:pt>
                <c:pt idx="67">
                  <c:v>2.4</c:v>
                </c:pt>
                <c:pt idx="68">
                  <c:v>2.4</c:v>
                </c:pt>
                <c:pt idx="69">
                  <c:v>2</c:v>
                </c:pt>
                <c:pt idx="70">
                  <c:v>1.9</c:v>
                </c:pt>
                <c:pt idx="71">
                  <c:v>1.9</c:v>
                </c:pt>
                <c:pt idx="72">
                  <c:v>1.8</c:v>
                </c:pt>
                <c:pt idx="73">
                  <c:v>1.6</c:v>
                </c:pt>
                <c:pt idx="74">
                  <c:v>1.5</c:v>
                </c:pt>
                <c:pt idx="75">
                  <c:v>1.7</c:v>
                </c:pt>
                <c:pt idx="76">
                  <c:v>1.5</c:v>
                </c:pt>
                <c:pt idx="77">
                  <c:v>1.8</c:v>
                </c:pt>
                <c:pt idx="78">
                  <c:v>1.6</c:v>
                </c:pt>
                <c:pt idx="79">
                  <c:v>1.5</c:v>
                </c:pt>
                <c:pt idx="80">
                  <c:v>1.3</c:v>
                </c:pt>
                <c:pt idx="81">
                  <c:v>1.3</c:v>
                </c:pt>
                <c:pt idx="82">
                  <c:v>1.1000000000000001</c:v>
                </c:pt>
                <c:pt idx="83">
                  <c:v>0.7</c:v>
                </c:pt>
                <c:pt idx="84">
                  <c:v>0.5</c:v>
                </c:pt>
                <c:pt idx="85">
                  <c:v>0.4</c:v>
                </c:pt>
                <c:pt idx="86">
                  <c:v>0.3</c:v>
                </c:pt>
                <c:pt idx="87">
                  <c:v>0.3</c:v>
                </c:pt>
                <c:pt idx="88">
                  <c:v>0.4</c:v>
                </c:pt>
                <c:pt idx="89">
                  <c:v>0.3</c:v>
                </c:pt>
                <c:pt idx="90">
                  <c:v>0.5</c:v>
                </c:pt>
                <c:pt idx="91">
                  <c:v>0.4</c:v>
                </c:pt>
                <c:pt idx="92">
                  <c:v>0.2</c:v>
                </c:pt>
                <c:pt idx="93">
                  <c:v>0.2</c:v>
                </c:pt>
                <c:pt idx="94">
                  <c:v>0.4</c:v>
                </c:pt>
                <c:pt idx="95">
                  <c:v>0.5</c:v>
                </c:pt>
                <c:pt idx="96">
                  <c:v>0.6</c:v>
                </c:pt>
                <c:pt idx="97">
                  <c:v>0.6</c:v>
                </c:pt>
                <c:pt idx="98">
                  <c:v>0.8</c:v>
                </c:pt>
                <c:pt idx="99">
                  <c:v>0.7</c:v>
                </c:pt>
                <c:pt idx="100">
                  <c:v>0.7</c:v>
                </c:pt>
                <c:pt idx="101">
                  <c:v>0.8</c:v>
                </c:pt>
                <c:pt idx="102">
                  <c:v>0.9</c:v>
                </c:pt>
                <c:pt idx="103">
                  <c:v>1</c:v>
                </c:pt>
                <c:pt idx="104">
                  <c:v>1.3</c:v>
                </c:pt>
                <c:pt idx="105">
                  <c:v>1.3</c:v>
                </c:pt>
                <c:pt idx="106">
                  <c:v>1.5</c:v>
                </c:pt>
                <c:pt idx="107">
                  <c:v>1.8</c:v>
                </c:pt>
                <c:pt idx="108">
                  <c:v>1.9</c:v>
                </c:pt>
                <c:pt idx="109">
                  <c:v>2.2999999999999998</c:v>
                </c:pt>
                <c:pt idx="110">
                  <c:v>2.2999999999999998</c:v>
                </c:pt>
                <c:pt idx="111">
                  <c:v>2.6</c:v>
                </c:pt>
                <c:pt idx="112">
                  <c:v>2.7</c:v>
                </c:pt>
                <c:pt idx="113">
                  <c:v>2.6</c:v>
                </c:pt>
                <c:pt idx="114">
                  <c:v>2.6</c:v>
                </c:pt>
                <c:pt idx="115">
                  <c:v>2.7</c:v>
                </c:pt>
                <c:pt idx="116">
                  <c:v>2.8</c:v>
                </c:pt>
                <c:pt idx="117">
                  <c:v>2.8</c:v>
                </c:pt>
                <c:pt idx="118">
                  <c:v>2.8</c:v>
                </c:pt>
                <c:pt idx="119">
                  <c:v>2.7</c:v>
                </c:pt>
                <c:pt idx="120">
                  <c:v>2.7</c:v>
                </c:pt>
                <c:pt idx="121">
                  <c:v>2.5</c:v>
                </c:pt>
                <c:pt idx="122">
                  <c:v>2.2999999999999998</c:v>
                </c:pt>
              </c:numCache>
            </c:numRef>
          </c:val>
          <c:smooth val="0"/>
          <c:extLst>
            <c:ext xmlns:c16="http://schemas.microsoft.com/office/drawing/2014/chart" uri="{C3380CC4-5D6E-409C-BE32-E72D297353CC}">
              <c16:uniqueId val="{00000001-6CB1-4D89-9B80-EA584B364FA8}"/>
            </c:ext>
          </c:extLst>
        </c:ser>
        <c:dLbls>
          <c:showLegendKey val="0"/>
          <c:showVal val="0"/>
          <c:showCatName val="0"/>
          <c:showSerName val="0"/>
          <c:showPercent val="0"/>
          <c:showBubbleSize val="0"/>
        </c:dLbls>
        <c:smooth val="0"/>
        <c:axId val="341764152"/>
        <c:axId val="341764480"/>
      </c:lineChart>
      <c:dateAx>
        <c:axId val="341764152"/>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341764480"/>
        <c:crosses val="autoZero"/>
        <c:auto val="1"/>
        <c:lblOffset val="100"/>
        <c:baseTimeUnit val="months"/>
      </c:dateAx>
      <c:valAx>
        <c:axId val="341764480"/>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41764152"/>
        <c:crosses val="autoZero"/>
        <c:crossBetween val="between"/>
      </c:valAx>
      <c:spPr>
        <a:solidFill>
          <a:schemeClr val="bg2"/>
        </a:solidFill>
        <a:ln>
          <a:noFill/>
        </a:ln>
        <a:effectLst/>
      </c:spPr>
    </c:plotArea>
    <c:legend>
      <c:legendPos val="b"/>
      <c:legendEntry>
        <c:idx val="0"/>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Entry>
      <c:legendEntry>
        <c:idx val="1"/>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Entry>
      <c:layout>
        <c:manualLayout>
          <c:xMode val="edge"/>
          <c:yMode val="edge"/>
          <c:x val="0.27269066637655059"/>
          <c:y val="0.9241923254055231"/>
          <c:w val="0.45219041121846637"/>
          <c:h val="6.0582762482379961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2"/>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Ex1.xml><?xml version="1.0" encoding="utf-8"?>
<cx:chartSpace xmlns:a="http://schemas.openxmlformats.org/drawingml/2006/main" xmlns:r="http://schemas.openxmlformats.org/officeDocument/2006/relationships" xmlns:cx="http://schemas.microsoft.com/office/drawing/2014/chartex">
  <cx:chartData>
    <cx:data id="0">
      <cx:strDim type="cat">
        <cx:f>_xlchart.v1.2</cx:f>
      </cx:strDim>
      <cx:numDim type="size">
        <cx:f>_xlchart.v1.3</cx:f>
      </cx:numDim>
    </cx:data>
  </cx:chartData>
  <cx:chart>
    <cx:plotArea>
      <cx:plotAreaRegion>
        <cx:series layoutId="treemap" uniqueId="{B97DB1ED-2073-4C82-8F6E-3B8D32B670A4}">
          <cx:spPr>
            <a:ln>
              <a:noFill/>
            </a:ln>
          </cx:spPr>
          <cx:dataPt idx="6">
            <cx:spPr>
              <a:solidFill>
                <a:schemeClr val="tx1"/>
              </a:solidFill>
            </cx:spPr>
          </cx:dataPt>
          <cx:dataLabels pos="inEnd">
            <cx:txPr>
              <a:bodyPr spcFirstLastPara="1" vertOverflow="ellipsis" wrap="square" lIns="0" tIns="0" rIns="0" bIns="0" anchor="ctr" anchorCtr="1"/>
              <a:lstStyle/>
              <a:p>
                <a:pPr>
                  <a:defRPr sz="1000" baseline="0">
                    <a:latin typeface="Museo Sans 100" panose="02000000000000000000" pitchFamily="50" charset="0"/>
                  </a:defRPr>
                </a:pPr>
                <a:endParaRPr lang="en-US" sz="1000" baseline="0">
                  <a:latin typeface="Museo Sans 100" panose="02000000000000000000" pitchFamily="50" charset="0"/>
                </a:endParaRPr>
              </a:p>
            </cx:txPr>
            <cx:visibility seriesName="0" categoryName="1" value="0"/>
          </cx:dataLabels>
          <cx:dataId val="0"/>
          <cx:layoutPr>
            <cx:parentLabelLayout val="overlapping"/>
          </cx:layoutPr>
        </cx:series>
      </cx:plotAreaRegion>
    </cx:plotArea>
  </cx:chart>
  <cx:spPr>
    <a:solidFill>
      <a:schemeClr val="bg2"/>
    </a:solidFill>
  </cx:spPr>
  <cx:clrMapOvr bg1="lt1" tx1="dk1" bg2="lt2" tx2="dk2" accent1="accent1" accent2="accent2" accent3="accent3" accent4="accent4" accent5="accent5" accent6="accent6" hlink="hlink" folHlink="folHlink"/>
  <cx:printSettings>
    <cx:headerFooter alignWithMargins="1" differentOddEven="0" differentFirst="0"/>
    <cx:pageMargins l="0.69999999999999996" r="0.69999999999999996" t="0.75" b="0.75" header="0.29999999999999999" footer="0.29999999999999999"/>
    <cx:pageSetup paperSize="1" firstPageNumber="1" orientation="default" blackAndWhite="0" draft="0" useFirstPageNumber="0" horizontalDpi="600" verticalDpi="600" copies="1"/>
  </cx:printSettings>
</cx:chartSpace>
</file>

<file path=xl/charts/chartEx2.xml><?xml version="1.0" encoding="utf-8"?>
<cx:chartSpace xmlns:a="http://schemas.openxmlformats.org/drawingml/2006/main" xmlns:r="http://schemas.openxmlformats.org/officeDocument/2006/relationships" xmlns:cx="http://schemas.microsoft.com/office/drawing/2014/chartex">
  <cx:chartData>
    <cx:data id="0">
      <cx:strDim type="cat">
        <cx:f>_xlchart.v1.0</cx:f>
      </cx:strDim>
      <cx:numDim type="size">
        <cx:f>_xlchart.v1.1</cx:f>
      </cx:numDim>
    </cx:data>
  </cx:chartData>
  <cx:chart>
    <cx:plotArea>
      <cx:plotAreaRegion>
        <cx:series layoutId="treemap" uniqueId="{7772937C-1DDF-47E6-AD40-8C4802D5D024}">
          <cx:dataPt idx="6">
            <cx:spPr>
              <a:solidFill>
                <a:schemeClr val="tx1"/>
              </a:solidFill>
            </cx:spPr>
          </cx:dataPt>
          <cx:dataLabels pos="inEnd">
            <cx:txPr>
              <a:bodyPr spcFirstLastPara="1" vertOverflow="ellipsis" wrap="square" lIns="0" tIns="0" rIns="0" bIns="0" anchor="ctr" anchorCtr="1">
                <a:spAutoFit/>
              </a:bodyPr>
              <a:lstStyle/>
              <a:p>
                <a:pPr>
                  <a:defRPr lang="en-US" sz="1000" b="0" i="0" u="none" strike="noStrike" kern="1200" baseline="0">
                    <a:solidFill>
                      <a:sysClr val="window" lastClr="FFFFFF"/>
                    </a:solidFill>
                    <a:latin typeface="Museo Sans 100" panose="02000000000000000000" pitchFamily="50" charset="0"/>
                    <a:ea typeface="Museo Sans 100" panose="02000000000000000000" pitchFamily="50" charset="0"/>
                    <a:cs typeface="Museo Sans 100" panose="02000000000000000000" pitchFamily="50" charset="0"/>
                  </a:defRPr>
                </a:pPr>
                <a:endParaRPr lang="en-US" sz="1000">
                  <a:latin typeface="Museo Sans 100" panose="02000000000000000000" pitchFamily="50" charset="0"/>
                </a:endParaRPr>
              </a:p>
            </cx:txPr>
            <cx:visibility seriesName="0" categoryName="1" value="0"/>
          </cx:dataLabels>
          <cx:dataId val="0"/>
          <cx:layoutPr>
            <cx:parentLabelLayout val="overlapping"/>
          </cx:layoutPr>
        </cx:series>
      </cx:plotAreaRegion>
    </cx:plotArea>
  </cx:chart>
  <cx:spPr>
    <a:solidFill>
      <a:schemeClr val="bg2"/>
    </a:solidFill>
    <a:ln>
      <a:noFill/>
    </a:ln>
  </cx:spPr>
  <cx:clrMapOvr bg1="lt1" tx1="dk1" bg2="lt2" tx2="dk2" accent1="accent1" accent2="accent2" accent3="accent3" accent4="accent4" accent5="accent5" accent6="accent6" hlink="hlink" folHlink="folHlink"/>
</cx: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410">
  <cs:axisTitle>
    <cs:lnRef idx="0"/>
    <cs:fillRef idx="0"/>
    <cs:effectRef idx="0"/>
    <cs:fontRef idx="minor">
      <a:schemeClr val="tx1">
        <a:lumMod val="65000"/>
        <a:lumOff val="35000"/>
      </a:schemeClr>
    </cs:fontRef>
    <cs:spPr>
      <a:solidFill>
        <a:schemeClr val="bg1">
          <a:lumMod val="65000"/>
        </a:schemeClr>
      </a:solidFill>
      <a:ln w="19050">
        <a:solidFill>
          <a:schemeClr val="bg1"/>
        </a:solidFill>
      </a:ln>
    </cs:spPr>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lt1"/>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3.xml><?xml version="1.0" encoding="utf-8"?>
<cs:chartStyle xmlns:cs="http://schemas.microsoft.com/office/drawing/2012/chartStyle" xmlns:a="http://schemas.openxmlformats.org/drawingml/2006/main" id="410">
  <cs:axisTitle>
    <cs:lnRef idx="0"/>
    <cs:fillRef idx="0"/>
    <cs:effectRef idx="0"/>
    <cs:fontRef idx="minor">
      <a:schemeClr val="tx1">
        <a:lumMod val="65000"/>
        <a:lumOff val="35000"/>
      </a:schemeClr>
    </cs:fontRef>
    <cs:spPr>
      <a:solidFill>
        <a:schemeClr val="bg1">
          <a:lumMod val="65000"/>
        </a:schemeClr>
      </a:solidFill>
      <a:ln w="19050">
        <a:solidFill>
          <a:schemeClr val="bg1"/>
        </a:solidFill>
      </a:ln>
    </cs:spPr>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bg1"/>
    </cs:fontRef>
    <cs:defRPr sz="900" kern="1200"/>
    <cs:bodyPr lIns="38100" tIns="19050" rIns="38100" bIns="19050">
      <a:spAutoFit/>
    </cs:bodyPr>
  </cs:dataLabel>
  <cs:dataLabelCallout>
    <cs:lnRef idx="0"/>
    <cs:fillRef idx="0"/>
    <cs:effectRef idx="0"/>
    <cs:fontRef idx="minor">
      <a:schemeClr val="tx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defRPr sz="900"/>
  </cs:dataTable>
  <cs:downBar>
    <cs:lnRef idx="0"/>
    <cs:fillRef idx="0"/>
    <cs:effectRef idx="0"/>
    <cs:fontRef idx="minor">
      <a:schemeClr val="tx1"/>
    </cs:fontRef>
    <cs:spPr>
      <a:solidFill>
        <a:schemeClr val="dk1"/>
      </a:solidFill>
    </cs:spPr>
  </cs:downBar>
  <cs:dropLine>
    <cs:lnRef idx="0"/>
    <cs:fillRef idx="0"/>
    <cs:effectRef idx="0"/>
    <cs:fontRef idx="minor">
      <a:schemeClr val="tx1"/>
    </cs:fontRef>
  </cs:dropLine>
  <cs:errorBar>
    <cs:lnRef idx="0"/>
    <cs:fillRef idx="0"/>
    <cs:effectRef idx="0"/>
    <cs:fontRef idx="minor">
      <a:schemeClr val="tx1"/>
    </cs:fontRef>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lumOff val="10000"/>
          </a:schemeClr>
        </a:solidFill>
        <a:round/>
      </a:ln>
    </cs:spPr>
  </cs:gridlineMinor>
  <cs:hiLoLine>
    <cs:lnRef idx="0"/>
    <cs:fillRef idx="0"/>
    <cs:effectRef idx="0"/>
    <cs:fontRef idx="minor">
      <a:schemeClr val="tx1"/>
    </cs:fontRef>
  </cs:hiLoLine>
  <cs:leaderLine>
    <cs:lnRef idx="0"/>
    <cs:fillRef idx="0"/>
    <cs:effectRef idx="0"/>
    <cs:fontRef idx="minor">
      <a:schemeClr val="tx1"/>
    </cs:fontRef>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tx1"/>
    </cs:fontRef>
    <cs:spPr>
      <a:solidFill>
        <a:schemeClr val="lt1"/>
      </a:solidFill>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7.emf"/><Relationship Id="rId13" Type="http://schemas.microsoft.com/office/2014/relationships/chartEx" Target="../charts/chartEx2.xml"/><Relationship Id="rId18" Type="http://schemas.openxmlformats.org/officeDocument/2006/relationships/image" Target="../media/image15.emf"/><Relationship Id="rId26" Type="http://schemas.openxmlformats.org/officeDocument/2006/relationships/image" Target="../media/image23.emf"/><Relationship Id="rId3" Type="http://schemas.openxmlformats.org/officeDocument/2006/relationships/image" Target="../media/image2.emf"/><Relationship Id="rId21" Type="http://schemas.openxmlformats.org/officeDocument/2006/relationships/image" Target="../media/image18.emf"/><Relationship Id="rId7" Type="http://schemas.openxmlformats.org/officeDocument/2006/relationships/image" Target="../media/image6.emf"/><Relationship Id="rId12" Type="http://schemas.microsoft.com/office/2014/relationships/chartEx" Target="../charts/chartEx1.xml"/><Relationship Id="rId17" Type="http://schemas.openxmlformats.org/officeDocument/2006/relationships/image" Target="../media/image14.emf"/><Relationship Id="rId25" Type="http://schemas.openxmlformats.org/officeDocument/2006/relationships/image" Target="../media/image22.emf"/><Relationship Id="rId2" Type="http://schemas.openxmlformats.org/officeDocument/2006/relationships/image" Target="../media/image1.emf"/><Relationship Id="rId16" Type="http://schemas.openxmlformats.org/officeDocument/2006/relationships/image" Target="../media/image13.emf"/><Relationship Id="rId20" Type="http://schemas.openxmlformats.org/officeDocument/2006/relationships/image" Target="../media/image17.emf"/><Relationship Id="rId29" Type="http://schemas.openxmlformats.org/officeDocument/2006/relationships/image" Target="../media/image25.jpeg"/><Relationship Id="rId1" Type="http://schemas.openxmlformats.org/officeDocument/2006/relationships/chart" Target="../charts/chart1.xml"/><Relationship Id="rId6" Type="http://schemas.openxmlformats.org/officeDocument/2006/relationships/image" Target="../media/image5.emf"/><Relationship Id="rId11" Type="http://schemas.openxmlformats.org/officeDocument/2006/relationships/image" Target="../media/image10.png"/><Relationship Id="rId24" Type="http://schemas.openxmlformats.org/officeDocument/2006/relationships/image" Target="../media/image21.emf"/><Relationship Id="rId5" Type="http://schemas.openxmlformats.org/officeDocument/2006/relationships/image" Target="../media/image4.emf"/><Relationship Id="rId15" Type="http://schemas.openxmlformats.org/officeDocument/2006/relationships/image" Target="../media/image12.emf"/><Relationship Id="rId23" Type="http://schemas.openxmlformats.org/officeDocument/2006/relationships/image" Target="../media/image20.emf"/><Relationship Id="rId28" Type="http://schemas.openxmlformats.org/officeDocument/2006/relationships/image" Target="../media/image24.jpeg"/><Relationship Id="rId10" Type="http://schemas.openxmlformats.org/officeDocument/2006/relationships/image" Target="../media/image9.emf"/><Relationship Id="rId19" Type="http://schemas.openxmlformats.org/officeDocument/2006/relationships/image" Target="../media/image16.emf"/><Relationship Id="rId4" Type="http://schemas.openxmlformats.org/officeDocument/2006/relationships/image" Target="../media/image3.emf"/><Relationship Id="rId9" Type="http://schemas.openxmlformats.org/officeDocument/2006/relationships/image" Target="../media/image8.emf"/><Relationship Id="rId14" Type="http://schemas.openxmlformats.org/officeDocument/2006/relationships/image" Target="../media/image11.emf"/><Relationship Id="rId22" Type="http://schemas.openxmlformats.org/officeDocument/2006/relationships/image" Target="../media/image19.emf"/><Relationship Id="rId27" Type="http://schemas.openxmlformats.org/officeDocument/2006/relationships/chart" Target="../charts/chart2.xml"/><Relationship Id="rId30" Type="http://schemas.openxmlformats.org/officeDocument/2006/relationships/image" Target="../media/image26.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34.emf"/><Relationship Id="rId13" Type="http://schemas.openxmlformats.org/officeDocument/2006/relationships/image" Target="../media/image39.emf"/><Relationship Id="rId18" Type="http://schemas.openxmlformats.org/officeDocument/2006/relationships/image" Target="../media/image44.emf"/><Relationship Id="rId3" Type="http://schemas.openxmlformats.org/officeDocument/2006/relationships/image" Target="../media/image29.emf"/><Relationship Id="rId21" Type="http://schemas.openxmlformats.org/officeDocument/2006/relationships/image" Target="../media/image47.emf"/><Relationship Id="rId7" Type="http://schemas.openxmlformats.org/officeDocument/2006/relationships/image" Target="../media/image33.emf"/><Relationship Id="rId12" Type="http://schemas.openxmlformats.org/officeDocument/2006/relationships/image" Target="../media/image38.emf"/><Relationship Id="rId17" Type="http://schemas.openxmlformats.org/officeDocument/2006/relationships/image" Target="../media/image43.emf"/><Relationship Id="rId2" Type="http://schemas.openxmlformats.org/officeDocument/2006/relationships/image" Target="../media/image28.emf"/><Relationship Id="rId16" Type="http://schemas.openxmlformats.org/officeDocument/2006/relationships/image" Target="../media/image42.emf"/><Relationship Id="rId20" Type="http://schemas.openxmlformats.org/officeDocument/2006/relationships/image" Target="../media/image46.emf"/><Relationship Id="rId1" Type="http://schemas.openxmlformats.org/officeDocument/2006/relationships/image" Target="../media/image27.emf"/><Relationship Id="rId6" Type="http://schemas.openxmlformats.org/officeDocument/2006/relationships/image" Target="../media/image32.emf"/><Relationship Id="rId11" Type="http://schemas.openxmlformats.org/officeDocument/2006/relationships/image" Target="../media/image37.emf"/><Relationship Id="rId5" Type="http://schemas.openxmlformats.org/officeDocument/2006/relationships/image" Target="../media/image31.emf"/><Relationship Id="rId15" Type="http://schemas.openxmlformats.org/officeDocument/2006/relationships/image" Target="../media/image41.emf"/><Relationship Id="rId23" Type="http://schemas.openxmlformats.org/officeDocument/2006/relationships/image" Target="../media/image49.emf"/><Relationship Id="rId10" Type="http://schemas.openxmlformats.org/officeDocument/2006/relationships/image" Target="../media/image36.emf"/><Relationship Id="rId19" Type="http://schemas.openxmlformats.org/officeDocument/2006/relationships/image" Target="../media/image45.emf"/><Relationship Id="rId4" Type="http://schemas.openxmlformats.org/officeDocument/2006/relationships/image" Target="../media/image30.emf"/><Relationship Id="rId9" Type="http://schemas.openxmlformats.org/officeDocument/2006/relationships/image" Target="../media/image35.emf"/><Relationship Id="rId14" Type="http://schemas.openxmlformats.org/officeDocument/2006/relationships/image" Target="../media/image40.emf"/><Relationship Id="rId22" Type="http://schemas.openxmlformats.org/officeDocument/2006/relationships/image" Target="../media/image48.emf"/></Relationships>
</file>

<file path=xl/drawings/drawing1.xml><?xml version="1.0" encoding="utf-8"?>
<xdr:wsDr xmlns:xdr="http://schemas.openxmlformats.org/drawingml/2006/spreadsheetDrawing" xmlns:a="http://schemas.openxmlformats.org/drawingml/2006/main">
  <xdr:twoCellAnchor>
    <xdr:from>
      <xdr:col>13</xdr:col>
      <xdr:colOff>276070</xdr:colOff>
      <xdr:row>23</xdr:row>
      <xdr:rowOff>127000</xdr:rowOff>
    </xdr:from>
    <xdr:to>
      <xdr:col>27</xdr:col>
      <xdr:colOff>514195</xdr:colOff>
      <xdr:row>44</xdr:row>
      <xdr:rowOff>172814</xdr:rowOff>
    </xdr:to>
    <xdr:graphicFrame macro="">
      <xdr:nvGraphicFramePr>
        <xdr:cNvPr id="19" name="Chart 1">
          <a:extLst>
            <a:ext uri="{FF2B5EF4-FFF2-40B4-BE49-F238E27FC236}">
              <a16:creationId xmlns:a16="http://schemas.microsoft.com/office/drawing/2014/main" id="{00000000-0008-0000-0000-00001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82</xdr:col>
      <xdr:colOff>238125</xdr:colOff>
      <xdr:row>166</xdr:row>
      <xdr:rowOff>39687</xdr:rowOff>
    </xdr:from>
    <xdr:ext cx="932656" cy="416720"/>
    <xdr:sp macro="" textlink="$CJ$16">
      <xdr:nvSpPr>
        <xdr:cNvPr id="2" name="TextBox 1">
          <a:extLst>
            <a:ext uri="{FF2B5EF4-FFF2-40B4-BE49-F238E27FC236}">
              <a16:creationId xmlns:a16="http://schemas.microsoft.com/office/drawing/2014/main" id="{00000000-0008-0000-0000-000002000000}"/>
            </a:ext>
          </a:extLst>
        </xdr:cNvPr>
        <xdr:cNvSpPr txBox="1"/>
      </xdr:nvSpPr>
      <xdr:spPr>
        <a:xfrm>
          <a:off x="49202578" y="37455078"/>
          <a:ext cx="932656" cy="416720"/>
        </a:xfrm>
        <a:prstGeom prst="rect">
          <a:avLst/>
        </a:prstGeom>
        <a:solidFill>
          <a:srgbClr val="F89CD3"/>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pPr algn="ctr"/>
          <a:fld id="{72848BA1-2711-4E42-8C08-CE9D95C15394}" type="TxLink">
            <a:rPr lang="en-US" sz="2400" b="1" i="0" u="none" strike="noStrike">
              <a:solidFill>
                <a:schemeClr val="bg1"/>
              </a:solidFill>
              <a:latin typeface="Museo Sans 100" panose="02000000000000000000" pitchFamily="50" charset="0"/>
              <a:cs typeface="Calibri"/>
            </a:rPr>
            <a:pPr algn="ctr"/>
            <a:t>94%</a:t>
          </a:fld>
          <a:endParaRPr lang="en-GB" sz="4400" b="1">
            <a:solidFill>
              <a:schemeClr val="bg1"/>
            </a:solidFill>
            <a:latin typeface="Museo Sans 100" panose="02000000000000000000" pitchFamily="50" charset="0"/>
          </a:endParaRPr>
        </a:p>
      </xdr:txBody>
    </xdr:sp>
    <xdr:clientData/>
  </xdr:oneCellAnchor>
  <xdr:twoCellAnchor>
    <xdr:from>
      <xdr:col>84</xdr:col>
      <xdr:colOff>11323</xdr:colOff>
      <xdr:row>171</xdr:row>
      <xdr:rowOff>47625</xdr:rowOff>
    </xdr:from>
    <xdr:to>
      <xdr:col>86</xdr:col>
      <xdr:colOff>224646</xdr:colOff>
      <xdr:row>173</xdr:row>
      <xdr:rowOff>47624</xdr:rowOff>
    </xdr:to>
    <xdr:sp macro="" textlink="CJ7">
      <xdr:nvSpPr>
        <xdr:cNvPr id="8" name="TextBox 7">
          <a:extLst>
            <a:ext uri="{FF2B5EF4-FFF2-40B4-BE49-F238E27FC236}">
              <a16:creationId xmlns:a16="http://schemas.microsoft.com/office/drawing/2014/main" id="{00000000-0008-0000-0000-000008000000}"/>
            </a:ext>
          </a:extLst>
        </xdr:cNvPr>
        <xdr:cNvSpPr txBox="1"/>
      </xdr:nvSpPr>
      <xdr:spPr>
        <a:xfrm>
          <a:off x="51239648" y="9545667"/>
          <a:ext cx="716531" cy="386391"/>
        </a:xfrm>
        <a:prstGeom prst="rect">
          <a:avLst/>
        </a:prstGeom>
        <a:solidFill>
          <a:srgbClr val="C0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EC222ACE-800D-459A-B3EE-7ACAAC68CA90}" type="TxLink">
            <a:rPr lang="en-US" sz="2000" b="1" i="0" u="none" strike="noStrike">
              <a:solidFill>
                <a:schemeClr val="bg1"/>
              </a:solidFill>
              <a:latin typeface="Museo Sans 100" panose="02000000000000000000" pitchFamily="50" charset="0"/>
              <a:cs typeface="Calibri"/>
            </a:rPr>
            <a:pPr algn="ctr"/>
            <a:t>27%</a:t>
          </a:fld>
          <a:endParaRPr lang="en-GB" sz="2000" b="1">
            <a:solidFill>
              <a:schemeClr val="bg1"/>
            </a:solidFill>
            <a:latin typeface="Museo Sans 100" panose="02000000000000000000" pitchFamily="50" charset="0"/>
          </a:endParaRPr>
        </a:p>
      </xdr:txBody>
    </xdr:sp>
    <xdr:clientData/>
  </xdr:twoCellAnchor>
  <xdr:twoCellAnchor>
    <xdr:from>
      <xdr:col>83</xdr:col>
      <xdr:colOff>165100</xdr:colOff>
      <xdr:row>182</xdr:row>
      <xdr:rowOff>66676</xdr:rowOff>
    </xdr:from>
    <xdr:to>
      <xdr:col>86</xdr:col>
      <xdr:colOff>197689</xdr:colOff>
      <xdr:row>184</xdr:row>
      <xdr:rowOff>76200</xdr:rowOff>
    </xdr:to>
    <xdr:sp macro="" textlink="#REF!">
      <xdr:nvSpPr>
        <xdr:cNvPr id="9" name="TextBox 8">
          <a:extLst>
            <a:ext uri="{FF2B5EF4-FFF2-40B4-BE49-F238E27FC236}">
              <a16:creationId xmlns:a16="http://schemas.microsoft.com/office/drawing/2014/main" id="{00000000-0008-0000-0000-000009000000}"/>
            </a:ext>
          </a:extLst>
        </xdr:cNvPr>
        <xdr:cNvSpPr txBox="1"/>
      </xdr:nvSpPr>
      <xdr:spPr>
        <a:xfrm>
          <a:off x="27940000" y="13376276"/>
          <a:ext cx="794589" cy="390524"/>
        </a:xfrm>
        <a:prstGeom prst="rect">
          <a:avLst/>
        </a:prstGeom>
        <a:solidFill>
          <a:schemeClr val="accent4">
            <a:lumMod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29FB3B28-7198-4A33-998C-3662EA651C8C}" type="TxLink">
            <a:rPr lang="en-US" sz="2000" b="1" i="0" u="none" strike="noStrike">
              <a:solidFill>
                <a:schemeClr val="bg1"/>
              </a:solidFill>
              <a:latin typeface="Museo Sans 100" panose="02000000000000000000" pitchFamily="50" charset="0"/>
              <a:cs typeface="Calibri"/>
            </a:rPr>
            <a:pPr algn="ctr"/>
            <a:t>19%</a:t>
          </a:fld>
          <a:endParaRPr lang="en-GB" sz="2000" b="1">
            <a:solidFill>
              <a:schemeClr val="bg1"/>
            </a:solidFill>
            <a:latin typeface="Museo Sans 100" panose="02000000000000000000" pitchFamily="50" charset="0"/>
          </a:endParaRPr>
        </a:p>
      </xdr:txBody>
    </xdr:sp>
    <xdr:clientData/>
  </xdr:twoCellAnchor>
  <xdr:twoCellAnchor>
    <xdr:from>
      <xdr:col>84</xdr:col>
      <xdr:colOff>38100</xdr:colOff>
      <xdr:row>193</xdr:row>
      <xdr:rowOff>76201</xdr:rowOff>
    </xdr:from>
    <xdr:to>
      <xdr:col>86</xdr:col>
      <xdr:colOff>206675</xdr:colOff>
      <xdr:row>195</xdr:row>
      <xdr:rowOff>85725</xdr:rowOff>
    </xdr:to>
    <xdr:sp macro="" textlink="CJ8">
      <xdr:nvSpPr>
        <xdr:cNvPr id="10" name="TextBox 9">
          <a:extLst>
            <a:ext uri="{FF2B5EF4-FFF2-40B4-BE49-F238E27FC236}">
              <a16:creationId xmlns:a16="http://schemas.microsoft.com/office/drawing/2014/main" id="{00000000-0008-0000-0000-00000A000000}"/>
            </a:ext>
          </a:extLst>
        </xdr:cNvPr>
        <xdr:cNvSpPr txBox="1"/>
      </xdr:nvSpPr>
      <xdr:spPr>
        <a:xfrm>
          <a:off x="51266425" y="13734692"/>
          <a:ext cx="671783" cy="386929"/>
        </a:xfrm>
        <a:prstGeom prst="rect">
          <a:avLst/>
        </a:prstGeom>
        <a:solidFill>
          <a:schemeClr val="accent5">
            <a:lumMod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570DD98C-2115-4AF8-9FFC-AB71101F2623}" type="TxLink">
            <a:rPr lang="en-US" sz="2000" b="1" i="0" u="none" strike="noStrike">
              <a:solidFill>
                <a:schemeClr val="bg1"/>
              </a:solidFill>
              <a:latin typeface="Museo Sans 100" panose="02000000000000000000" pitchFamily="50" charset="0"/>
              <a:cs typeface="Calibri"/>
            </a:rPr>
            <a:pPr algn="ctr"/>
            <a:t>13%</a:t>
          </a:fld>
          <a:endParaRPr lang="en-GB" sz="2000" b="1">
            <a:solidFill>
              <a:schemeClr val="bg1"/>
            </a:solidFill>
            <a:latin typeface="Museo Sans 100" panose="02000000000000000000" pitchFamily="50" charset="0"/>
          </a:endParaRPr>
        </a:p>
      </xdr:txBody>
    </xdr:sp>
    <xdr:clientData/>
  </xdr:twoCellAnchor>
  <xdr:twoCellAnchor>
    <xdr:from>
      <xdr:col>84</xdr:col>
      <xdr:colOff>28575</xdr:colOff>
      <xdr:row>204</xdr:row>
      <xdr:rowOff>47625</xdr:rowOff>
    </xdr:from>
    <xdr:to>
      <xdr:col>86</xdr:col>
      <xdr:colOff>215660</xdr:colOff>
      <xdr:row>206</xdr:row>
      <xdr:rowOff>28574</xdr:rowOff>
    </xdr:to>
    <xdr:sp macro="" textlink="CJ9">
      <xdr:nvSpPr>
        <xdr:cNvPr id="11" name="TextBox 10">
          <a:extLst>
            <a:ext uri="{FF2B5EF4-FFF2-40B4-BE49-F238E27FC236}">
              <a16:creationId xmlns:a16="http://schemas.microsoft.com/office/drawing/2014/main" id="{00000000-0008-0000-0000-00000B000000}"/>
            </a:ext>
          </a:extLst>
        </xdr:cNvPr>
        <xdr:cNvSpPr txBox="1"/>
      </xdr:nvSpPr>
      <xdr:spPr>
        <a:xfrm>
          <a:off x="51256900" y="15781847"/>
          <a:ext cx="690293" cy="358354"/>
        </a:xfrm>
        <a:prstGeom prst="rect">
          <a:avLst/>
        </a:prstGeom>
        <a:solidFill>
          <a:srgbClr val="9900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CD23EB9D-A019-4556-AE1E-29BD7547140F}" type="TxLink">
            <a:rPr lang="en-US" sz="2000" b="1" i="0" u="none" strike="noStrike">
              <a:solidFill>
                <a:schemeClr val="bg1"/>
              </a:solidFill>
              <a:latin typeface="Museo Sans 100" panose="02000000000000000000" pitchFamily="50" charset="0"/>
              <a:cs typeface="Calibri"/>
            </a:rPr>
            <a:pPr algn="ctr"/>
            <a:t>2%</a:t>
          </a:fld>
          <a:endParaRPr lang="en-GB" sz="2000" b="1">
            <a:solidFill>
              <a:schemeClr val="bg1"/>
            </a:solidFill>
            <a:latin typeface="Museo Sans 100" panose="02000000000000000000" pitchFamily="50" charset="0"/>
          </a:endParaRPr>
        </a:p>
      </xdr:txBody>
    </xdr:sp>
    <xdr:clientData/>
  </xdr:twoCellAnchor>
  <xdr:twoCellAnchor>
    <xdr:from>
      <xdr:col>84</xdr:col>
      <xdr:colOff>26958</xdr:colOff>
      <xdr:row>215</xdr:row>
      <xdr:rowOff>47626</xdr:rowOff>
    </xdr:from>
    <xdr:to>
      <xdr:col>86</xdr:col>
      <xdr:colOff>224646</xdr:colOff>
      <xdr:row>217</xdr:row>
      <xdr:rowOff>95250</xdr:rowOff>
    </xdr:to>
    <xdr:sp macro="" textlink="CJ10">
      <xdr:nvSpPr>
        <xdr:cNvPr id="12" name="TextBox 11">
          <a:extLst>
            <a:ext uri="{FF2B5EF4-FFF2-40B4-BE49-F238E27FC236}">
              <a16:creationId xmlns:a16="http://schemas.microsoft.com/office/drawing/2014/main" id="{00000000-0008-0000-0000-00000C000000}"/>
            </a:ext>
          </a:extLst>
        </xdr:cNvPr>
        <xdr:cNvSpPr txBox="1"/>
      </xdr:nvSpPr>
      <xdr:spPr>
        <a:xfrm>
          <a:off x="51255283" y="17857579"/>
          <a:ext cx="700896" cy="425029"/>
        </a:xfrm>
        <a:prstGeom prst="rect">
          <a:avLst/>
        </a:prstGeom>
        <a:solidFill>
          <a:schemeClr val="accent2">
            <a:lumMod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688302FC-E116-4EA2-A48D-9C68B858B954}" type="TxLink">
            <a:rPr lang="en-US" sz="2000" b="1" i="0" u="none" strike="noStrike">
              <a:solidFill>
                <a:schemeClr val="bg1"/>
              </a:solidFill>
              <a:latin typeface="Museo Sans 100" panose="02000000000000000000" pitchFamily="50" charset="0"/>
              <a:cs typeface="Calibri"/>
            </a:rPr>
            <a:pPr algn="ctr"/>
            <a:t>2%</a:t>
          </a:fld>
          <a:endParaRPr lang="en-GB" sz="2000" b="1">
            <a:solidFill>
              <a:schemeClr val="bg1"/>
            </a:solidFill>
            <a:latin typeface="Museo Sans 100" panose="02000000000000000000" pitchFamily="50" charset="0"/>
          </a:endParaRPr>
        </a:p>
      </xdr:txBody>
    </xdr:sp>
    <xdr:clientData/>
  </xdr:twoCellAnchor>
  <xdr:twoCellAnchor>
    <xdr:from>
      <xdr:col>84</xdr:col>
      <xdr:colOff>0</xdr:colOff>
      <xdr:row>226</xdr:row>
      <xdr:rowOff>66675</xdr:rowOff>
    </xdr:from>
    <xdr:to>
      <xdr:col>86</xdr:col>
      <xdr:colOff>215660</xdr:colOff>
      <xdr:row>228</xdr:row>
      <xdr:rowOff>104775</xdr:rowOff>
    </xdr:to>
    <xdr:sp macro="" textlink="CJ11">
      <xdr:nvSpPr>
        <xdr:cNvPr id="13" name="TextBox 12">
          <a:extLst>
            <a:ext uri="{FF2B5EF4-FFF2-40B4-BE49-F238E27FC236}">
              <a16:creationId xmlns:a16="http://schemas.microsoft.com/office/drawing/2014/main" id="{00000000-0008-0000-0000-00000D000000}"/>
            </a:ext>
          </a:extLst>
        </xdr:cNvPr>
        <xdr:cNvSpPr txBox="1"/>
      </xdr:nvSpPr>
      <xdr:spPr>
        <a:xfrm>
          <a:off x="51228325" y="20185991"/>
          <a:ext cx="718868" cy="523336"/>
        </a:xfrm>
        <a:prstGeom prst="rect">
          <a:avLst/>
        </a:prstGeom>
        <a:solidFill>
          <a:srgbClr val="0070C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EDFDFBCA-4F15-43EE-AF2B-FEF0027E63C2}" type="TxLink">
            <a:rPr lang="en-US" sz="2000" b="1" i="0" u="none" strike="noStrike">
              <a:solidFill>
                <a:schemeClr val="bg1"/>
              </a:solidFill>
              <a:latin typeface="Museo Sans 100" panose="02000000000000000000" pitchFamily="50" charset="0"/>
              <a:cs typeface="Calibri"/>
            </a:rPr>
            <a:pPr algn="ctr"/>
            <a:t>4%</a:t>
          </a:fld>
          <a:endParaRPr lang="en-GB" sz="2000" b="1" i="0">
            <a:solidFill>
              <a:schemeClr val="bg1"/>
            </a:solidFill>
            <a:latin typeface="Museo Sans 100" panose="02000000000000000000" pitchFamily="50" charset="0"/>
          </a:endParaRPr>
        </a:p>
      </xdr:txBody>
    </xdr:sp>
    <xdr:clientData/>
  </xdr:twoCellAnchor>
  <xdr:twoCellAnchor>
    <xdr:from>
      <xdr:col>84</xdr:col>
      <xdr:colOff>8986</xdr:colOff>
      <xdr:row>237</xdr:row>
      <xdr:rowOff>76200</xdr:rowOff>
    </xdr:from>
    <xdr:to>
      <xdr:col>86</xdr:col>
      <xdr:colOff>233631</xdr:colOff>
      <xdr:row>239</xdr:row>
      <xdr:rowOff>95249</xdr:rowOff>
    </xdr:to>
    <xdr:sp macro="" textlink="CJ13">
      <xdr:nvSpPr>
        <xdr:cNvPr id="14" name="TextBox 13">
          <a:extLst>
            <a:ext uri="{FF2B5EF4-FFF2-40B4-BE49-F238E27FC236}">
              <a16:creationId xmlns:a16="http://schemas.microsoft.com/office/drawing/2014/main" id="{00000000-0008-0000-0000-00000E000000}"/>
            </a:ext>
          </a:extLst>
        </xdr:cNvPr>
        <xdr:cNvSpPr txBox="1"/>
      </xdr:nvSpPr>
      <xdr:spPr>
        <a:xfrm>
          <a:off x="51237311" y="22756483"/>
          <a:ext cx="727853" cy="396455"/>
        </a:xfrm>
        <a:prstGeom prst="rect">
          <a:avLst/>
        </a:prstGeom>
        <a:solidFill>
          <a:srgbClr val="D60093"/>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0E4F5BFF-3885-461C-BC42-1F374D9A986F}" type="TxLink">
            <a:rPr lang="en-US" sz="2000" b="1" i="0" u="none" strike="noStrike">
              <a:solidFill>
                <a:schemeClr val="bg1"/>
              </a:solidFill>
              <a:latin typeface="Museo Sans 100" panose="02000000000000000000" pitchFamily="50" charset="0"/>
              <a:cs typeface="Calibri"/>
            </a:rPr>
            <a:pPr algn="ctr"/>
            <a:t>6%</a:t>
          </a:fld>
          <a:endParaRPr lang="en-GB" sz="2000" b="1">
            <a:solidFill>
              <a:schemeClr val="bg1"/>
            </a:solidFill>
            <a:latin typeface="Museo Sans 100" panose="02000000000000000000" pitchFamily="50" charset="0"/>
          </a:endParaRPr>
        </a:p>
      </xdr:txBody>
    </xdr:sp>
    <xdr:clientData/>
  </xdr:twoCellAnchor>
  <xdr:twoCellAnchor>
    <xdr:from>
      <xdr:col>84</xdr:col>
      <xdr:colOff>26958</xdr:colOff>
      <xdr:row>248</xdr:row>
      <xdr:rowOff>47626</xdr:rowOff>
    </xdr:from>
    <xdr:to>
      <xdr:col>86</xdr:col>
      <xdr:colOff>215660</xdr:colOff>
      <xdr:row>250</xdr:row>
      <xdr:rowOff>57150</xdr:rowOff>
    </xdr:to>
    <xdr:sp macro="" textlink="CJ14">
      <xdr:nvSpPr>
        <xdr:cNvPr id="15" name="TextBox 14">
          <a:extLst>
            <a:ext uri="{FF2B5EF4-FFF2-40B4-BE49-F238E27FC236}">
              <a16:creationId xmlns:a16="http://schemas.microsoft.com/office/drawing/2014/main" id="{00000000-0008-0000-0000-00000F000000}"/>
            </a:ext>
          </a:extLst>
        </xdr:cNvPr>
        <xdr:cNvSpPr txBox="1"/>
      </xdr:nvSpPr>
      <xdr:spPr>
        <a:xfrm>
          <a:off x="51255283" y="24803640"/>
          <a:ext cx="691910" cy="386930"/>
        </a:xfrm>
        <a:prstGeom prst="rect">
          <a:avLst/>
        </a:prstGeom>
        <a:solidFill>
          <a:srgbClr val="0099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F9CACA1F-3639-4445-878A-D54C52AF84F4}" type="TxLink">
            <a:rPr lang="en-US" sz="2000" b="1" i="0" u="none" strike="noStrike">
              <a:solidFill>
                <a:schemeClr val="bg1"/>
              </a:solidFill>
              <a:latin typeface="Museo Sans 100" panose="02000000000000000000" pitchFamily="50" charset="0"/>
              <a:cs typeface="Calibri"/>
            </a:rPr>
            <a:pPr/>
            <a:t>3%</a:t>
          </a:fld>
          <a:endParaRPr lang="en-GB" sz="2000" b="1">
            <a:solidFill>
              <a:schemeClr val="bg1"/>
            </a:solidFill>
            <a:latin typeface="Museo Sans 100" panose="02000000000000000000" pitchFamily="50" charset="0"/>
          </a:endParaRPr>
        </a:p>
      </xdr:txBody>
    </xdr:sp>
    <xdr:clientData/>
  </xdr:twoCellAnchor>
  <xdr:twoCellAnchor>
    <xdr:from>
      <xdr:col>84</xdr:col>
      <xdr:colOff>28575</xdr:colOff>
      <xdr:row>259</xdr:row>
      <xdr:rowOff>76200</xdr:rowOff>
    </xdr:from>
    <xdr:to>
      <xdr:col>86</xdr:col>
      <xdr:colOff>215660</xdr:colOff>
      <xdr:row>261</xdr:row>
      <xdr:rowOff>76199</xdr:rowOff>
    </xdr:to>
    <xdr:sp macro="" textlink="CJ15">
      <xdr:nvSpPr>
        <xdr:cNvPr id="16" name="TextBox 15">
          <a:extLst>
            <a:ext uri="{FF2B5EF4-FFF2-40B4-BE49-F238E27FC236}">
              <a16:creationId xmlns:a16="http://schemas.microsoft.com/office/drawing/2014/main" id="{00000000-0008-0000-0000-000010000000}"/>
            </a:ext>
          </a:extLst>
        </xdr:cNvPr>
        <xdr:cNvSpPr txBox="1"/>
      </xdr:nvSpPr>
      <xdr:spPr>
        <a:xfrm>
          <a:off x="51256900" y="26907945"/>
          <a:ext cx="690293" cy="377405"/>
        </a:xfrm>
        <a:prstGeom prst="rect">
          <a:avLst/>
        </a:prstGeom>
        <a:solidFill>
          <a:srgbClr val="20948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5BB44D46-04DF-4627-BA04-43DBD51D68E9}" type="TxLink">
            <a:rPr lang="en-US" sz="2000" b="1" i="0" u="none" strike="noStrike">
              <a:solidFill>
                <a:schemeClr val="bg1"/>
              </a:solidFill>
              <a:latin typeface="Museo Sans 100" panose="02000000000000000000" pitchFamily="50" charset="0"/>
              <a:cs typeface="Calibri"/>
            </a:rPr>
            <a:pPr algn="ctr"/>
            <a:t>17%</a:t>
          </a:fld>
          <a:endParaRPr lang="en-GB" sz="2000" b="1">
            <a:solidFill>
              <a:schemeClr val="bg1"/>
            </a:solidFill>
            <a:latin typeface="Museo Sans 100" panose="02000000000000000000" pitchFamily="50" charset="0"/>
          </a:endParaRPr>
        </a:p>
      </xdr:txBody>
    </xdr:sp>
    <xdr:clientData/>
  </xdr:twoCellAnchor>
  <xdr:twoCellAnchor>
    <xdr:from>
      <xdr:col>133</xdr:col>
      <xdr:colOff>139779</xdr:colOff>
      <xdr:row>277</xdr:row>
      <xdr:rowOff>55045</xdr:rowOff>
    </xdr:from>
    <xdr:to>
      <xdr:col>133</xdr:col>
      <xdr:colOff>2993570</xdr:colOff>
      <xdr:row>277</xdr:row>
      <xdr:rowOff>2199821</xdr:rowOff>
    </xdr:to>
    <xdr:grpSp>
      <xdr:nvGrpSpPr>
        <xdr:cNvPr id="24" name="Group 23">
          <a:extLst>
            <a:ext uri="{FF2B5EF4-FFF2-40B4-BE49-F238E27FC236}">
              <a16:creationId xmlns:a16="http://schemas.microsoft.com/office/drawing/2014/main" id="{00000000-0008-0000-0000-000018000000}"/>
            </a:ext>
          </a:extLst>
        </xdr:cNvPr>
        <xdr:cNvGrpSpPr/>
      </xdr:nvGrpSpPr>
      <xdr:grpSpPr>
        <a:xfrm>
          <a:off x="80010389" y="58204008"/>
          <a:ext cx="2853791" cy="2144776"/>
          <a:chOff x="15282142" y="5266419"/>
          <a:chExt cx="1842404" cy="1439331"/>
        </a:xfrm>
      </xdr:grpSpPr>
      <mc:AlternateContent xmlns:mc="http://schemas.openxmlformats.org/markup-compatibility/2006" xmlns:a14="http://schemas.microsoft.com/office/drawing/2010/main">
        <mc:Choice Requires="a14">
          <xdr:pic>
            <xdr:nvPicPr>
              <xdr:cNvPr id="20" name="Picture 19">
                <a:extLst>
                  <a:ext uri="{FF2B5EF4-FFF2-40B4-BE49-F238E27FC236}">
                    <a16:creationId xmlns:a16="http://schemas.microsoft.com/office/drawing/2014/main" id="{00000000-0008-0000-0000-000014000000}"/>
                  </a:ext>
                </a:extLst>
              </xdr:cNvPr>
              <xdr:cNvPicPr>
                <a:picLocks noChangeAspect="1" noChangeArrowheads="1"/>
                <a:extLst>
                  <a:ext uri="{84589F7E-364E-4C9E-8A38-B11213B215E9}">
                    <a14:cameraTool cellRange="$BZ$172:$CI$181" spid="_x0000_s31165"/>
                  </a:ext>
                </a:extLst>
              </xdr:cNvPicPr>
            </xdr:nvPicPr>
            <xdr:blipFill>
              <a:blip xmlns:r="http://schemas.openxmlformats.org/officeDocument/2006/relationships" r:embed="rId2"/>
              <a:srcRect/>
              <a:stretch>
                <a:fillRect/>
              </a:stretch>
            </xdr:blipFill>
            <xdr:spPr bwMode="auto">
              <a:xfrm>
                <a:off x="15282142" y="5266419"/>
                <a:ext cx="1842404" cy="1439331"/>
              </a:xfrm>
              <a:prstGeom prst="rect">
                <a:avLst/>
              </a:prstGeom>
              <a:noFill/>
              <a:extLst>
                <a:ext uri="{909E8E84-426E-40DD-AFC4-6F175D3DCCD1}">
                  <a14:hiddenFill>
                    <a:solidFill>
                      <a:srgbClr val="FFFFFF"/>
                    </a:solidFill>
                  </a14:hiddenFill>
                </a:ext>
              </a:extLst>
            </xdr:spPr>
          </xdr:pic>
        </mc:Choice>
        <mc:Fallback xmlns=""/>
      </mc:AlternateContent>
      <xdr:sp macro="" textlink="">
        <xdr:nvSpPr>
          <xdr:cNvPr id="30" name="TextBox 29">
            <a:extLst>
              <a:ext uri="{FF2B5EF4-FFF2-40B4-BE49-F238E27FC236}">
                <a16:creationId xmlns:a16="http://schemas.microsoft.com/office/drawing/2014/main" id="{00000000-0008-0000-0000-00001E000000}"/>
              </a:ext>
            </a:extLst>
          </xdr:cNvPr>
          <xdr:cNvSpPr txBox="1"/>
        </xdr:nvSpPr>
        <xdr:spPr>
          <a:xfrm>
            <a:off x="15376492" y="5320474"/>
            <a:ext cx="896027" cy="245633"/>
          </a:xfrm>
          <a:prstGeom prst="rect">
            <a:avLst/>
          </a:prstGeom>
          <a:solidFill>
            <a:srgbClr val="FF9B9B"/>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GB" sz="1600" b="0" baseline="0">
                <a:solidFill>
                  <a:srgbClr val="C00000"/>
                </a:solidFill>
                <a:latin typeface="Museo Sans 100" panose="02000000000000000000" pitchFamily="50" charset="0"/>
              </a:rPr>
              <a:t>Essentials</a:t>
            </a:r>
            <a:endParaRPr lang="en-GB" sz="1600" b="0">
              <a:solidFill>
                <a:srgbClr val="C00000"/>
              </a:solidFill>
              <a:latin typeface="Museo Sans 100" panose="02000000000000000000" pitchFamily="50" charset="0"/>
            </a:endParaRPr>
          </a:p>
        </xdr:txBody>
      </xdr:sp>
    </xdr:grpSp>
    <xdr:clientData/>
  </xdr:twoCellAnchor>
  <xdr:twoCellAnchor>
    <xdr:from>
      <xdr:col>133</xdr:col>
      <xdr:colOff>72780</xdr:colOff>
      <xdr:row>278</xdr:row>
      <xdr:rowOff>41556</xdr:rowOff>
    </xdr:from>
    <xdr:to>
      <xdr:col>134</xdr:col>
      <xdr:colOff>1361</xdr:colOff>
      <xdr:row>279</xdr:row>
      <xdr:rowOff>907</xdr:rowOff>
    </xdr:to>
    <xdr:grpSp>
      <xdr:nvGrpSpPr>
        <xdr:cNvPr id="18" name="Group 17">
          <a:extLst>
            <a:ext uri="{FF2B5EF4-FFF2-40B4-BE49-F238E27FC236}">
              <a16:creationId xmlns:a16="http://schemas.microsoft.com/office/drawing/2014/main" id="{00000000-0008-0000-0000-000012000000}"/>
            </a:ext>
          </a:extLst>
        </xdr:cNvPr>
        <xdr:cNvGrpSpPr/>
      </xdr:nvGrpSpPr>
      <xdr:grpSpPr>
        <a:xfrm>
          <a:off x="79943390" y="60420763"/>
          <a:ext cx="2948703" cy="2189595"/>
          <a:chOff x="12948558" y="5375556"/>
          <a:chExt cx="1896835" cy="1460672"/>
        </a:xfrm>
      </xdr:grpSpPr>
      <mc:AlternateContent xmlns:mc="http://schemas.openxmlformats.org/markup-compatibility/2006" xmlns:a14="http://schemas.microsoft.com/office/drawing/2010/main">
        <mc:Choice Requires="a14">
          <xdr:pic>
            <xdr:nvPicPr>
              <xdr:cNvPr id="21" name="Picture 20">
                <a:extLst>
                  <a:ext uri="{FF2B5EF4-FFF2-40B4-BE49-F238E27FC236}">
                    <a16:creationId xmlns:a16="http://schemas.microsoft.com/office/drawing/2014/main" id="{00000000-0008-0000-0000-000015000000}"/>
                  </a:ext>
                </a:extLst>
              </xdr:cNvPr>
              <xdr:cNvPicPr>
                <a:picLocks noChangeAspect="1" noChangeArrowheads="1"/>
                <a:extLst>
                  <a:ext uri="{84589F7E-364E-4C9E-8A38-B11213B215E9}">
                    <a14:cameraTool cellRange="$BZ$183:$CI$192" spid="_x0000_s31166"/>
                  </a:ext>
                </a:extLst>
              </xdr:cNvPicPr>
            </xdr:nvPicPr>
            <xdr:blipFill>
              <a:blip xmlns:r="http://schemas.openxmlformats.org/officeDocument/2006/relationships" r:embed="rId3"/>
              <a:srcRect/>
              <a:stretch>
                <a:fillRect/>
              </a:stretch>
            </xdr:blipFill>
            <xdr:spPr bwMode="auto">
              <a:xfrm>
                <a:off x="12948558" y="5375556"/>
                <a:ext cx="1896835" cy="1460672"/>
              </a:xfrm>
              <a:prstGeom prst="rect">
                <a:avLst/>
              </a:prstGeom>
              <a:noFill/>
              <a:extLst>
                <a:ext uri="{909E8E84-426E-40DD-AFC4-6F175D3DCCD1}">
                  <a14:hiddenFill>
                    <a:solidFill>
                      <a:srgbClr val="FFFFFF"/>
                    </a:solidFill>
                  </a14:hiddenFill>
                </a:ext>
              </a:extLst>
            </xdr:spPr>
          </xdr:pic>
        </mc:Choice>
        <mc:Fallback xmlns=""/>
      </mc:AlternateContent>
      <xdr:sp macro="" textlink="">
        <xdr:nvSpPr>
          <xdr:cNvPr id="31" name="TextBox 30">
            <a:extLst>
              <a:ext uri="{FF2B5EF4-FFF2-40B4-BE49-F238E27FC236}">
                <a16:creationId xmlns:a16="http://schemas.microsoft.com/office/drawing/2014/main" id="{00000000-0008-0000-0000-00001F000000}"/>
              </a:ext>
            </a:extLst>
          </xdr:cNvPr>
          <xdr:cNvSpPr txBox="1"/>
        </xdr:nvSpPr>
        <xdr:spPr>
          <a:xfrm>
            <a:off x="13011248" y="5457826"/>
            <a:ext cx="1181002" cy="233098"/>
          </a:xfrm>
          <a:prstGeom prst="rect">
            <a:avLst/>
          </a:prstGeom>
          <a:solidFill>
            <a:schemeClr val="accent4">
              <a:lumMod val="40000"/>
              <a:lumOff val="6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GB" sz="1400" b="0" baseline="0">
                <a:solidFill>
                  <a:schemeClr val="accent4">
                    <a:lumMod val="50000"/>
                  </a:schemeClr>
                </a:solidFill>
                <a:latin typeface="Museo Sans 100" panose="02000000000000000000" pitchFamily="50" charset="0"/>
              </a:rPr>
              <a:t>Luxuries</a:t>
            </a:r>
            <a:endParaRPr lang="en-GB" sz="1400" b="0">
              <a:solidFill>
                <a:schemeClr val="accent4">
                  <a:lumMod val="50000"/>
                </a:schemeClr>
              </a:solidFill>
              <a:latin typeface="Museo Sans 100" panose="02000000000000000000" pitchFamily="50" charset="0"/>
            </a:endParaRPr>
          </a:p>
        </xdr:txBody>
      </xdr:sp>
    </xdr:grpSp>
    <xdr:clientData/>
  </xdr:twoCellAnchor>
  <xdr:twoCellAnchor>
    <xdr:from>
      <xdr:col>133</xdr:col>
      <xdr:colOff>128588</xdr:colOff>
      <xdr:row>279</xdr:row>
      <xdr:rowOff>34019</xdr:rowOff>
    </xdr:from>
    <xdr:to>
      <xdr:col>133</xdr:col>
      <xdr:colOff>2982232</xdr:colOff>
      <xdr:row>279</xdr:row>
      <xdr:rowOff>2199821</xdr:rowOff>
    </xdr:to>
    <xdr:grpSp>
      <xdr:nvGrpSpPr>
        <xdr:cNvPr id="17" name="Group 16">
          <a:extLst>
            <a:ext uri="{FF2B5EF4-FFF2-40B4-BE49-F238E27FC236}">
              <a16:creationId xmlns:a16="http://schemas.microsoft.com/office/drawing/2014/main" id="{00000000-0008-0000-0000-000011000000}"/>
            </a:ext>
          </a:extLst>
        </xdr:cNvPr>
        <xdr:cNvGrpSpPr/>
      </xdr:nvGrpSpPr>
      <xdr:grpSpPr>
        <a:xfrm>
          <a:off x="79999198" y="62643470"/>
          <a:ext cx="2853644" cy="2165802"/>
          <a:chOff x="13142260" y="6858433"/>
          <a:chExt cx="1699932" cy="1304171"/>
        </a:xfrm>
      </xdr:grpSpPr>
      <mc:AlternateContent xmlns:mc="http://schemas.openxmlformats.org/markup-compatibility/2006" xmlns:a14="http://schemas.microsoft.com/office/drawing/2010/main">
        <mc:Choice Requires="a14">
          <xdr:pic>
            <xdr:nvPicPr>
              <xdr:cNvPr id="22" name="Picture 21">
                <a:extLst>
                  <a:ext uri="{FF2B5EF4-FFF2-40B4-BE49-F238E27FC236}">
                    <a16:creationId xmlns:a16="http://schemas.microsoft.com/office/drawing/2014/main" id="{00000000-0008-0000-0000-000016000000}"/>
                  </a:ext>
                </a:extLst>
              </xdr:cNvPr>
              <xdr:cNvPicPr>
                <a:picLocks noChangeAspect="1" noChangeArrowheads="1"/>
                <a:extLst>
                  <a:ext uri="{84589F7E-364E-4C9E-8A38-B11213B215E9}">
                    <a14:cameraTool cellRange="$BZ$194:$CI$203" spid="_x0000_s31167"/>
                  </a:ext>
                </a:extLst>
              </xdr:cNvPicPr>
            </xdr:nvPicPr>
            <xdr:blipFill>
              <a:blip xmlns:r="http://schemas.openxmlformats.org/officeDocument/2006/relationships" r:embed="rId4"/>
              <a:srcRect/>
              <a:stretch>
                <a:fillRect/>
              </a:stretch>
            </xdr:blipFill>
            <xdr:spPr bwMode="auto">
              <a:xfrm>
                <a:off x="13142260" y="6858433"/>
                <a:ext cx="1699932" cy="1304171"/>
              </a:xfrm>
              <a:prstGeom prst="rect">
                <a:avLst/>
              </a:prstGeom>
              <a:noFill/>
              <a:extLst>
                <a:ext uri="{909E8E84-426E-40DD-AFC4-6F175D3DCCD1}">
                  <a14:hiddenFill>
                    <a:solidFill>
                      <a:srgbClr val="FFFFFF"/>
                    </a:solidFill>
                  </a14:hiddenFill>
                </a:ext>
              </a:extLst>
            </xdr:spPr>
          </xdr:pic>
        </mc:Choice>
        <mc:Fallback xmlns=""/>
      </mc:AlternateContent>
      <xdr:sp macro="" textlink="">
        <xdr:nvSpPr>
          <xdr:cNvPr id="32" name="TextBox 31">
            <a:extLst>
              <a:ext uri="{FF2B5EF4-FFF2-40B4-BE49-F238E27FC236}">
                <a16:creationId xmlns:a16="http://schemas.microsoft.com/office/drawing/2014/main" id="{00000000-0008-0000-0000-000020000000}"/>
              </a:ext>
            </a:extLst>
          </xdr:cNvPr>
          <xdr:cNvSpPr txBox="1"/>
        </xdr:nvSpPr>
        <xdr:spPr>
          <a:xfrm>
            <a:off x="13195811" y="6920616"/>
            <a:ext cx="756357" cy="238124"/>
          </a:xfrm>
          <a:prstGeom prst="rect">
            <a:avLst/>
          </a:prstGeom>
          <a:solidFill>
            <a:schemeClr val="accent5">
              <a:lumMod val="40000"/>
              <a:lumOff val="6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GB" sz="1600" b="0" baseline="0">
                <a:solidFill>
                  <a:schemeClr val="accent5">
                    <a:lumMod val="50000"/>
                  </a:schemeClr>
                </a:solidFill>
                <a:latin typeface="Museo Sans 100" panose="02000000000000000000" pitchFamily="50" charset="0"/>
              </a:rPr>
              <a:t>Transport</a:t>
            </a:r>
            <a:endParaRPr lang="en-GB" sz="1600" b="0">
              <a:solidFill>
                <a:schemeClr val="accent5">
                  <a:lumMod val="50000"/>
                </a:schemeClr>
              </a:solidFill>
              <a:latin typeface="Museo Sans 100" panose="02000000000000000000" pitchFamily="50" charset="0"/>
            </a:endParaRPr>
          </a:p>
        </xdr:txBody>
      </xdr:sp>
    </xdr:grpSp>
    <xdr:clientData/>
  </xdr:twoCellAnchor>
  <xdr:twoCellAnchor>
    <xdr:from>
      <xdr:col>133</xdr:col>
      <xdr:colOff>34018</xdr:colOff>
      <xdr:row>285</xdr:row>
      <xdr:rowOff>61334</xdr:rowOff>
    </xdr:from>
    <xdr:to>
      <xdr:col>134</xdr:col>
      <xdr:colOff>2947</xdr:colOff>
      <xdr:row>286</xdr:row>
      <xdr:rowOff>2494</xdr:rowOff>
    </xdr:to>
    <xdr:grpSp>
      <xdr:nvGrpSpPr>
        <xdr:cNvPr id="6" name="Group 5">
          <a:extLst>
            <a:ext uri="{FF2B5EF4-FFF2-40B4-BE49-F238E27FC236}">
              <a16:creationId xmlns:a16="http://schemas.microsoft.com/office/drawing/2014/main" id="{00000000-0008-0000-0000-000006000000}"/>
            </a:ext>
          </a:extLst>
        </xdr:cNvPr>
        <xdr:cNvGrpSpPr/>
      </xdr:nvGrpSpPr>
      <xdr:grpSpPr>
        <a:xfrm>
          <a:off x="79904628" y="76052249"/>
          <a:ext cx="2989051" cy="2171404"/>
          <a:chOff x="17430388" y="6842098"/>
          <a:chExt cx="1733551" cy="1335472"/>
        </a:xfrm>
      </xdr:grpSpPr>
      <mc:AlternateContent xmlns:mc="http://schemas.openxmlformats.org/markup-compatibility/2006" xmlns:a14="http://schemas.microsoft.com/office/drawing/2010/main">
        <mc:Choice Requires="a14">
          <xdr:pic>
            <xdr:nvPicPr>
              <xdr:cNvPr id="29" name="Picture 28">
                <a:extLst>
                  <a:ext uri="{FF2B5EF4-FFF2-40B4-BE49-F238E27FC236}">
                    <a16:creationId xmlns:a16="http://schemas.microsoft.com/office/drawing/2014/main" id="{00000000-0008-0000-0000-00001D000000}"/>
                  </a:ext>
                </a:extLst>
              </xdr:cNvPr>
              <xdr:cNvPicPr>
                <a:picLocks noChangeAspect="1" noChangeArrowheads="1"/>
                <a:extLst>
                  <a:ext uri="{84589F7E-364E-4C9E-8A38-B11213B215E9}">
                    <a14:cameraTool cellRange="$BZ$260:$CI$269" spid="_x0000_s31168"/>
                  </a:ext>
                </a:extLst>
              </xdr:cNvPicPr>
            </xdr:nvPicPr>
            <xdr:blipFill>
              <a:blip xmlns:r="http://schemas.openxmlformats.org/officeDocument/2006/relationships" r:embed="rId5"/>
              <a:srcRect/>
              <a:stretch>
                <a:fillRect/>
              </a:stretch>
            </xdr:blipFill>
            <xdr:spPr bwMode="auto">
              <a:xfrm>
                <a:off x="17430388" y="6842098"/>
                <a:ext cx="1733551" cy="1335472"/>
              </a:xfrm>
              <a:prstGeom prst="rect">
                <a:avLst/>
              </a:prstGeom>
              <a:noFill/>
              <a:extLst>
                <a:ext uri="{909E8E84-426E-40DD-AFC4-6F175D3DCCD1}">
                  <a14:hiddenFill>
                    <a:solidFill>
                      <a:srgbClr val="FFFFFF"/>
                    </a:solidFill>
                  </a14:hiddenFill>
                </a:ext>
              </a:extLst>
            </xdr:spPr>
          </xdr:pic>
        </mc:Choice>
        <mc:Fallback xmlns=""/>
      </mc:AlternateContent>
      <xdr:sp macro="" textlink="">
        <xdr:nvSpPr>
          <xdr:cNvPr id="34" name="TextBox 33">
            <a:extLst>
              <a:ext uri="{FF2B5EF4-FFF2-40B4-BE49-F238E27FC236}">
                <a16:creationId xmlns:a16="http://schemas.microsoft.com/office/drawing/2014/main" id="{00000000-0008-0000-0000-000022000000}"/>
              </a:ext>
            </a:extLst>
          </xdr:cNvPr>
          <xdr:cNvSpPr txBox="1"/>
        </xdr:nvSpPr>
        <xdr:spPr>
          <a:xfrm>
            <a:off x="17504710" y="6903944"/>
            <a:ext cx="600074" cy="238124"/>
          </a:xfrm>
          <a:prstGeom prst="rect">
            <a:avLst/>
          </a:prstGeom>
          <a:solidFill>
            <a:srgbClr val="B0DEDC"/>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GB" sz="1600" b="0" baseline="0">
                <a:solidFill>
                  <a:srgbClr val="209486"/>
                </a:solidFill>
                <a:latin typeface="Museo Sans 100" panose="02000000000000000000" pitchFamily="50" charset="0"/>
              </a:rPr>
              <a:t>Other</a:t>
            </a:r>
            <a:endParaRPr lang="en-GB" sz="1600" b="0">
              <a:solidFill>
                <a:srgbClr val="209486"/>
              </a:solidFill>
              <a:latin typeface="Museo Sans 100" panose="02000000000000000000" pitchFamily="50" charset="0"/>
            </a:endParaRPr>
          </a:p>
        </xdr:txBody>
      </xdr:sp>
    </xdr:grpSp>
    <xdr:clientData/>
  </xdr:twoCellAnchor>
  <xdr:twoCellAnchor>
    <xdr:from>
      <xdr:col>133</xdr:col>
      <xdr:colOff>68038</xdr:colOff>
      <xdr:row>284</xdr:row>
      <xdr:rowOff>70223</xdr:rowOff>
    </xdr:from>
    <xdr:to>
      <xdr:col>134</xdr:col>
      <xdr:colOff>23815</xdr:colOff>
      <xdr:row>284</xdr:row>
      <xdr:rowOff>2199820</xdr:rowOff>
    </xdr:to>
    <xdr:grpSp>
      <xdr:nvGrpSpPr>
        <xdr:cNvPr id="41" name="Group 40">
          <a:extLst>
            <a:ext uri="{FF2B5EF4-FFF2-40B4-BE49-F238E27FC236}">
              <a16:creationId xmlns:a16="http://schemas.microsoft.com/office/drawing/2014/main" id="{00000000-0008-0000-0000-000029000000}"/>
            </a:ext>
          </a:extLst>
        </xdr:cNvPr>
        <xdr:cNvGrpSpPr/>
      </xdr:nvGrpSpPr>
      <xdr:grpSpPr>
        <a:xfrm>
          <a:off x="79938648" y="73830894"/>
          <a:ext cx="2975899" cy="2129597"/>
          <a:chOff x="16398330" y="8191091"/>
          <a:chExt cx="1424551" cy="1076237"/>
        </a:xfrm>
      </xdr:grpSpPr>
      <mc:AlternateContent xmlns:mc="http://schemas.openxmlformats.org/markup-compatibility/2006" xmlns:a14="http://schemas.microsoft.com/office/drawing/2010/main">
        <mc:Choice Requires="a14">
          <xdr:pic>
            <xdr:nvPicPr>
              <xdr:cNvPr id="26" name="Picture 25">
                <a:extLst>
                  <a:ext uri="{FF2B5EF4-FFF2-40B4-BE49-F238E27FC236}">
                    <a16:creationId xmlns:a16="http://schemas.microsoft.com/office/drawing/2014/main" id="{00000000-0008-0000-0000-00001A000000}"/>
                  </a:ext>
                </a:extLst>
              </xdr:cNvPr>
              <xdr:cNvPicPr>
                <a:picLocks noChangeAspect="1" noChangeArrowheads="1"/>
                <a:extLst>
                  <a:ext uri="{84589F7E-364E-4C9E-8A38-B11213B215E9}">
                    <a14:cameraTool cellRange="$BZ$227:$CI$236" spid="_x0000_s31169"/>
                  </a:ext>
                </a:extLst>
              </xdr:cNvPicPr>
            </xdr:nvPicPr>
            <xdr:blipFill>
              <a:blip xmlns:r="http://schemas.openxmlformats.org/officeDocument/2006/relationships" r:embed="rId6"/>
              <a:srcRect/>
              <a:stretch>
                <a:fillRect/>
              </a:stretch>
            </xdr:blipFill>
            <xdr:spPr bwMode="auto">
              <a:xfrm>
                <a:off x="16398330" y="8191091"/>
                <a:ext cx="1424551" cy="1076237"/>
              </a:xfrm>
              <a:prstGeom prst="rect">
                <a:avLst/>
              </a:prstGeom>
              <a:noFill/>
              <a:extLst>
                <a:ext uri="{909E8E84-426E-40DD-AFC4-6F175D3DCCD1}">
                  <a14:hiddenFill>
                    <a:solidFill>
                      <a:srgbClr val="FFFFFF"/>
                    </a:solidFill>
                  </a14:hiddenFill>
                </a:ext>
              </a:extLst>
            </xdr:spPr>
          </xdr:pic>
        </mc:Choice>
        <mc:Fallback xmlns=""/>
      </mc:AlternateContent>
      <xdr:sp macro="" textlink="">
        <xdr:nvSpPr>
          <xdr:cNvPr id="37" name="TextBox 36">
            <a:extLst>
              <a:ext uri="{FF2B5EF4-FFF2-40B4-BE49-F238E27FC236}">
                <a16:creationId xmlns:a16="http://schemas.microsoft.com/office/drawing/2014/main" id="{00000000-0008-0000-0000-000025000000}"/>
              </a:ext>
            </a:extLst>
          </xdr:cNvPr>
          <xdr:cNvSpPr txBox="1"/>
        </xdr:nvSpPr>
        <xdr:spPr>
          <a:xfrm>
            <a:off x="16440616" y="8232195"/>
            <a:ext cx="858818" cy="342765"/>
          </a:xfrm>
          <a:prstGeom prst="rect">
            <a:avLst/>
          </a:prstGeom>
          <a:solidFill>
            <a:srgbClr val="CC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GB" sz="1600" b="0" baseline="0">
                <a:solidFill>
                  <a:srgbClr val="3399FF"/>
                </a:solidFill>
                <a:latin typeface="Museo Sans 100" panose="02000000000000000000" pitchFamily="50" charset="0"/>
              </a:rPr>
              <a:t>Clothing and footwear</a:t>
            </a:r>
            <a:endParaRPr lang="en-GB" sz="1600" b="0">
              <a:solidFill>
                <a:srgbClr val="3399FF"/>
              </a:solidFill>
              <a:latin typeface="Museo Sans 100" panose="02000000000000000000" pitchFamily="50" charset="0"/>
            </a:endParaRPr>
          </a:p>
        </xdr:txBody>
      </xdr:sp>
    </xdr:grpSp>
    <xdr:clientData/>
  </xdr:twoCellAnchor>
  <xdr:twoCellAnchor>
    <xdr:from>
      <xdr:col>133</xdr:col>
      <xdr:colOff>93517</xdr:colOff>
      <xdr:row>281</xdr:row>
      <xdr:rowOff>47625</xdr:rowOff>
    </xdr:from>
    <xdr:to>
      <xdr:col>134</xdr:col>
      <xdr:colOff>2948</xdr:colOff>
      <xdr:row>282</xdr:row>
      <xdr:rowOff>2495</xdr:rowOff>
    </xdr:to>
    <xdr:grpSp>
      <xdr:nvGrpSpPr>
        <xdr:cNvPr id="38" name="Group 37">
          <a:extLst>
            <a:ext uri="{FF2B5EF4-FFF2-40B4-BE49-F238E27FC236}">
              <a16:creationId xmlns:a16="http://schemas.microsoft.com/office/drawing/2014/main" id="{00000000-0008-0000-0000-000026000000}"/>
            </a:ext>
          </a:extLst>
        </xdr:cNvPr>
        <xdr:cNvGrpSpPr/>
      </xdr:nvGrpSpPr>
      <xdr:grpSpPr>
        <a:xfrm>
          <a:off x="79964127" y="67117564"/>
          <a:ext cx="2929553" cy="2185114"/>
          <a:chOff x="17837728" y="8183707"/>
          <a:chExt cx="1422943" cy="1096662"/>
        </a:xfrm>
      </xdr:grpSpPr>
      <mc:AlternateContent xmlns:mc="http://schemas.openxmlformats.org/markup-compatibility/2006" xmlns:a14="http://schemas.microsoft.com/office/drawing/2010/main">
        <mc:Choice Requires="a14">
          <xdr:pic>
            <xdr:nvPicPr>
              <xdr:cNvPr id="39" name="Picture 38">
                <a:extLst>
                  <a:ext uri="{FF2B5EF4-FFF2-40B4-BE49-F238E27FC236}">
                    <a16:creationId xmlns:a16="http://schemas.microsoft.com/office/drawing/2014/main" id="{00000000-0008-0000-0000-000027000000}"/>
                  </a:ext>
                </a:extLst>
              </xdr:cNvPr>
              <xdr:cNvPicPr>
                <a:picLocks noChangeAspect="1" noChangeArrowheads="1"/>
                <a:extLst>
                  <a:ext uri="{84589F7E-364E-4C9E-8A38-B11213B215E9}">
                    <a14:cameraTool cellRange="$BZ$249:$CI$258" spid="_x0000_s31170"/>
                  </a:ext>
                </a:extLst>
              </xdr:cNvPicPr>
            </xdr:nvPicPr>
            <xdr:blipFill>
              <a:blip xmlns:r="http://schemas.openxmlformats.org/officeDocument/2006/relationships" r:embed="rId7"/>
              <a:srcRect/>
              <a:stretch>
                <a:fillRect/>
              </a:stretch>
            </xdr:blipFill>
            <xdr:spPr bwMode="auto">
              <a:xfrm>
                <a:off x="17837728" y="8183707"/>
                <a:ext cx="1422943" cy="1096662"/>
              </a:xfrm>
              <a:prstGeom prst="rect">
                <a:avLst/>
              </a:prstGeom>
              <a:noFill/>
              <a:extLst>
                <a:ext uri="{909E8E84-426E-40DD-AFC4-6F175D3DCCD1}">
                  <a14:hiddenFill>
                    <a:solidFill>
                      <a:srgbClr val="FFFFFF"/>
                    </a:solidFill>
                  </a14:hiddenFill>
                </a:ext>
              </a:extLst>
            </xdr:spPr>
          </xdr:pic>
        </mc:Choice>
        <mc:Fallback xmlns=""/>
      </mc:AlternateContent>
      <xdr:sp macro="" textlink="">
        <xdr:nvSpPr>
          <xdr:cNvPr id="40" name="TextBox 39">
            <a:extLst>
              <a:ext uri="{FF2B5EF4-FFF2-40B4-BE49-F238E27FC236}">
                <a16:creationId xmlns:a16="http://schemas.microsoft.com/office/drawing/2014/main" id="{00000000-0008-0000-0000-000028000000}"/>
              </a:ext>
            </a:extLst>
          </xdr:cNvPr>
          <xdr:cNvSpPr txBox="1"/>
        </xdr:nvSpPr>
        <xdr:spPr>
          <a:xfrm>
            <a:off x="17874826" y="8235496"/>
            <a:ext cx="866910" cy="157240"/>
          </a:xfrm>
          <a:prstGeom prst="rect">
            <a:avLst/>
          </a:prstGeom>
          <a:solidFill>
            <a:srgbClr val="99FF9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GB" sz="1600" b="0" baseline="0">
                <a:solidFill>
                  <a:srgbClr val="00B050"/>
                </a:solidFill>
                <a:latin typeface="Museo Sans 100" panose="02000000000000000000" pitchFamily="50" charset="0"/>
              </a:rPr>
              <a:t>Communication</a:t>
            </a:r>
            <a:endParaRPr lang="en-GB" sz="1600" b="0">
              <a:solidFill>
                <a:srgbClr val="00B050"/>
              </a:solidFill>
              <a:latin typeface="Museo Sans 100" panose="02000000000000000000" pitchFamily="50" charset="0"/>
            </a:endParaRPr>
          </a:p>
        </xdr:txBody>
      </xdr:sp>
    </xdr:grpSp>
    <xdr:clientData/>
  </xdr:twoCellAnchor>
  <xdr:twoCellAnchor>
    <xdr:from>
      <xdr:col>91</xdr:col>
      <xdr:colOff>47626</xdr:colOff>
      <xdr:row>162</xdr:row>
      <xdr:rowOff>76198</xdr:rowOff>
    </xdr:from>
    <xdr:to>
      <xdr:col>99</xdr:col>
      <xdr:colOff>476250</xdr:colOff>
      <xdr:row>164</xdr:row>
      <xdr:rowOff>107829</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50387251" y="36033073"/>
          <a:ext cx="5254624" cy="412631"/>
        </a:xfrm>
        <a:prstGeom prst="rect">
          <a:avLst/>
        </a:prstGeom>
        <a:solidFill>
          <a:srgbClr val="00B0F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GB" sz="2400" b="0">
              <a:solidFill>
                <a:schemeClr val="tx1"/>
              </a:solidFill>
              <a:latin typeface="Museo Sans 100" panose="02000000000000000000" pitchFamily="50" charset="0"/>
            </a:rPr>
            <a:t>Food and</a:t>
          </a:r>
          <a:r>
            <a:rPr lang="en-GB" sz="2400" b="0" baseline="0">
              <a:solidFill>
                <a:schemeClr val="tx1"/>
              </a:solidFill>
              <a:latin typeface="Museo Sans 100" panose="02000000000000000000" pitchFamily="50" charset="0"/>
            </a:rPr>
            <a:t> non-alcoholic beverages</a:t>
          </a:r>
          <a:endParaRPr lang="en-GB" sz="2400" b="0">
            <a:solidFill>
              <a:schemeClr val="tx1"/>
            </a:solidFill>
            <a:latin typeface="Museo Sans 100" panose="02000000000000000000" pitchFamily="50" charset="0"/>
          </a:endParaRPr>
        </a:p>
      </xdr:txBody>
    </xdr:sp>
    <xdr:clientData/>
  </xdr:twoCellAnchor>
  <xdr:twoCellAnchor>
    <xdr:from>
      <xdr:col>91</xdr:col>
      <xdr:colOff>74840</xdr:colOff>
      <xdr:row>175</xdr:row>
      <xdr:rowOff>55789</xdr:rowOff>
    </xdr:from>
    <xdr:to>
      <xdr:col>98</xdr:col>
      <xdr:colOff>329712</xdr:colOff>
      <xdr:row>177</xdr:row>
      <xdr:rowOff>53915</xdr:rowOff>
    </xdr:to>
    <xdr:sp macro="" textlink="">
      <xdr:nvSpPr>
        <xdr:cNvPr id="51" name="TextBox 50">
          <a:extLst>
            <a:ext uri="{FF2B5EF4-FFF2-40B4-BE49-F238E27FC236}">
              <a16:creationId xmlns:a16="http://schemas.microsoft.com/office/drawing/2014/main" id="{00000000-0008-0000-0000-000033000000}"/>
            </a:ext>
          </a:extLst>
        </xdr:cNvPr>
        <xdr:cNvSpPr txBox="1"/>
      </xdr:nvSpPr>
      <xdr:spPr>
        <a:xfrm>
          <a:off x="49714744" y="39267039"/>
          <a:ext cx="4528910" cy="38889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GB" sz="2400" b="0">
              <a:solidFill>
                <a:schemeClr val="bg1"/>
              </a:solidFill>
              <a:latin typeface="Museo Sans 100" panose="02000000000000000000" pitchFamily="50" charset="0"/>
            </a:rPr>
            <a:t>Alcohol,</a:t>
          </a:r>
          <a:r>
            <a:rPr lang="en-GB" sz="2400" b="0" baseline="0">
              <a:solidFill>
                <a:schemeClr val="bg1"/>
              </a:solidFill>
              <a:latin typeface="Museo Sans 100" panose="02000000000000000000" pitchFamily="50" charset="0"/>
            </a:rPr>
            <a:t> tobacco and narcotics</a:t>
          </a:r>
          <a:endParaRPr lang="en-GB" sz="2400" b="0">
            <a:solidFill>
              <a:schemeClr val="bg1"/>
            </a:solidFill>
            <a:latin typeface="Museo Sans 100" panose="02000000000000000000" pitchFamily="50" charset="0"/>
          </a:endParaRPr>
        </a:p>
      </xdr:txBody>
    </xdr:sp>
    <xdr:clientData/>
  </xdr:twoCellAnchor>
  <xdr:twoCellAnchor>
    <xdr:from>
      <xdr:col>91</xdr:col>
      <xdr:colOff>76994</xdr:colOff>
      <xdr:row>168</xdr:row>
      <xdr:rowOff>61281</xdr:rowOff>
    </xdr:from>
    <xdr:to>
      <xdr:col>97</xdr:col>
      <xdr:colOff>85480</xdr:colOff>
      <xdr:row>170</xdr:row>
      <xdr:rowOff>125801</xdr:rowOff>
    </xdr:to>
    <xdr:sp macro="" textlink="">
      <xdr:nvSpPr>
        <xdr:cNvPr id="53" name="TextBox 52">
          <a:extLst>
            <a:ext uri="{FF2B5EF4-FFF2-40B4-BE49-F238E27FC236}">
              <a16:creationId xmlns:a16="http://schemas.microsoft.com/office/drawing/2014/main" id="{00000000-0008-0000-0000-000035000000}"/>
            </a:ext>
          </a:extLst>
        </xdr:cNvPr>
        <xdr:cNvSpPr txBox="1"/>
      </xdr:nvSpPr>
      <xdr:spPr>
        <a:xfrm>
          <a:off x="49716898" y="37904839"/>
          <a:ext cx="3671947" cy="455289"/>
        </a:xfrm>
        <a:prstGeom prst="rect">
          <a:avLst/>
        </a:prstGeom>
        <a:solidFill>
          <a:srgbClr val="00B0F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GB" sz="2400" b="0">
              <a:solidFill>
                <a:schemeClr val="tx1"/>
              </a:solidFill>
              <a:latin typeface="Museo Sans 100" panose="02000000000000000000" pitchFamily="50" charset="0"/>
            </a:rPr>
            <a:t>Housing,</a:t>
          </a:r>
          <a:r>
            <a:rPr lang="en-GB" sz="2400" b="0" baseline="0">
              <a:solidFill>
                <a:schemeClr val="tx1"/>
              </a:solidFill>
              <a:latin typeface="Museo Sans 100" panose="02000000000000000000" pitchFamily="50" charset="0"/>
            </a:rPr>
            <a:t> fuel and power</a:t>
          </a:r>
          <a:endParaRPr lang="en-GB" sz="2400" b="0">
            <a:solidFill>
              <a:schemeClr val="tx1"/>
            </a:solidFill>
            <a:latin typeface="Museo Sans 100" panose="02000000000000000000" pitchFamily="50" charset="0"/>
          </a:endParaRPr>
        </a:p>
      </xdr:txBody>
    </xdr:sp>
    <xdr:clientData/>
  </xdr:twoCellAnchor>
  <xdr:twoCellAnchor>
    <xdr:from>
      <xdr:col>91</xdr:col>
      <xdr:colOff>58057</xdr:colOff>
      <xdr:row>184</xdr:row>
      <xdr:rowOff>68489</xdr:rowOff>
    </xdr:from>
    <xdr:to>
      <xdr:col>98</xdr:col>
      <xdr:colOff>460375</xdr:colOff>
      <xdr:row>186</xdr:row>
      <xdr:rowOff>143773</xdr:rowOff>
    </xdr:to>
    <xdr:sp macro="" textlink="">
      <xdr:nvSpPr>
        <xdr:cNvPr id="54" name="TextBox 53">
          <a:extLst>
            <a:ext uri="{FF2B5EF4-FFF2-40B4-BE49-F238E27FC236}">
              <a16:creationId xmlns:a16="http://schemas.microsoft.com/office/drawing/2014/main" id="{00000000-0008-0000-0000-000036000000}"/>
            </a:ext>
          </a:extLst>
        </xdr:cNvPr>
        <xdr:cNvSpPr txBox="1"/>
      </xdr:nvSpPr>
      <xdr:spPr>
        <a:xfrm>
          <a:off x="50397682" y="40216364"/>
          <a:ext cx="4625068" cy="456284"/>
        </a:xfrm>
        <a:prstGeom prst="rect">
          <a:avLst/>
        </a:prstGeom>
        <a:solidFill>
          <a:schemeClr val="accent6"/>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GB" sz="2400" b="0">
              <a:solidFill>
                <a:schemeClr val="tx1"/>
              </a:solidFill>
              <a:latin typeface="Museo Sans 100" panose="02000000000000000000" pitchFamily="50" charset="0"/>
            </a:rPr>
            <a:t>Household goods and services</a:t>
          </a:r>
        </a:p>
      </xdr:txBody>
    </xdr:sp>
    <xdr:clientData/>
  </xdr:twoCellAnchor>
  <xdr:twoCellAnchor>
    <xdr:from>
      <xdr:col>91</xdr:col>
      <xdr:colOff>49439</xdr:colOff>
      <xdr:row>202</xdr:row>
      <xdr:rowOff>78013</xdr:rowOff>
    </xdr:from>
    <xdr:to>
      <xdr:col>95</xdr:col>
      <xdr:colOff>109903</xdr:colOff>
      <xdr:row>204</xdr:row>
      <xdr:rowOff>124731</xdr:rowOff>
    </xdr:to>
    <xdr:sp macro="" textlink="">
      <xdr:nvSpPr>
        <xdr:cNvPr id="55" name="TextBox 54">
          <a:extLst>
            <a:ext uri="{FF2B5EF4-FFF2-40B4-BE49-F238E27FC236}">
              <a16:creationId xmlns:a16="http://schemas.microsoft.com/office/drawing/2014/main" id="{00000000-0008-0000-0000-000037000000}"/>
            </a:ext>
          </a:extLst>
        </xdr:cNvPr>
        <xdr:cNvSpPr txBox="1"/>
      </xdr:nvSpPr>
      <xdr:spPr>
        <a:xfrm>
          <a:off x="49689343" y="44564648"/>
          <a:ext cx="2502772" cy="437487"/>
        </a:xfrm>
        <a:prstGeom prst="rect">
          <a:avLst/>
        </a:prstGeom>
        <a:solidFill>
          <a:srgbClr val="0070C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GB" sz="2400" b="0">
              <a:solidFill>
                <a:schemeClr val="tx1"/>
              </a:solidFill>
              <a:latin typeface="Museo Sans 100" panose="02000000000000000000" pitchFamily="50" charset="0"/>
            </a:rPr>
            <a:t>Communication</a:t>
          </a:r>
        </a:p>
      </xdr:txBody>
    </xdr:sp>
    <xdr:clientData/>
  </xdr:twoCellAnchor>
  <xdr:twoCellAnchor>
    <xdr:from>
      <xdr:col>91</xdr:col>
      <xdr:colOff>58964</xdr:colOff>
      <xdr:row>219</xdr:row>
      <xdr:rowOff>49498</xdr:rowOff>
    </xdr:from>
    <xdr:to>
      <xdr:col>94</xdr:col>
      <xdr:colOff>24423</xdr:colOff>
      <xdr:row>221</xdr:row>
      <xdr:rowOff>72150</xdr:rowOff>
    </xdr:to>
    <xdr:sp macro="" textlink="">
      <xdr:nvSpPr>
        <xdr:cNvPr id="56" name="TextBox 55">
          <a:extLst>
            <a:ext uri="{FF2B5EF4-FFF2-40B4-BE49-F238E27FC236}">
              <a16:creationId xmlns:a16="http://schemas.microsoft.com/office/drawing/2014/main" id="{00000000-0008-0000-0000-000038000000}"/>
            </a:ext>
          </a:extLst>
        </xdr:cNvPr>
        <xdr:cNvSpPr txBox="1"/>
      </xdr:nvSpPr>
      <xdr:spPr>
        <a:xfrm>
          <a:off x="49698868" y="47857671"/>
          <a:ext cx="1797190" cy="413421"/>
        </a:xfrm>
        <a:prstGeom prst="rect">
          <a:avLst/>
        </a:prstGeom>
        <a:solidFill>
          <a:schemeClr val="bg1">
            <a:lumMod val="8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GB" sz="2400" b="0">
              <a:solidFill>
                <a:schemeClr val="tx1"/>
              </a:solidFill>
              <a:latin typeface="Museo Sans 100" panose="02000000000000000000" pitchFamily="50" charset="0"/>
            </a:rPr>
            <a:t>Education</a:t>
          </a:r>
        </a:p>
      </xdr:txBody>
    </xdr:sp>
    <xdr:clientData/>
  </xdr:twoCellAnchor>
  <xdr:twoCellAnchor>
    <xdr:from>
      <xdr:col>91</xdr:col>
      <xdr:colOff>89856</xdr:colOff>
      <xdr:row>208</xdr:row>
      <xdr:rowOff>88078</xdr:rowOff>
    </xdr:from>
    <xdr:to>
      <xdr:col>96</xdr:col>
      <xdr:colOff>402981</xdr:colOff>
      <xdr:row>210</xdr:row>
      <xdr:rowOff>71887</xdr:rowOff>
    </xdr:to>
    <xdr:sp macro="" textlink="">
      <xdr:nvSpPr>
        <xdr:cNvPr id="57" name="TextBox 56">
          <a:extLst>
            <a:ext uri="{FF2B5EF4-FFF2-40B4-BE49-F238E27FC236}">
              <a16:creationId xmlns:a16="http://schemas.microsoft.com/office/drawing/2014/main" id="{00000000-0008-0000-0000-000039000000}"/>
            </a:ext>
          </a:extLst>
        </xdr:cNvPr>
        <xdr:cNvSpPr txBox="1"/>
      </xdr:nvSpPr>
      <xdr:spPr>
        <a:xfrm>
          <a:off x="49729760" y="45747020"/>
          <a:ext cx="3366009" cy="374579"/>
        </a:xfrm>
        <a:prstGeom prst="rect">
          <a:avLst/>
        </a:prstGeom>
        <a:solidFill>
          <a:schemeClr val="accent2"/>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GB" sz="2400" b="0">
              <a:solidFill>
                <a:schemeClr val="tx1"/>
              </a:solidFill>
              <a:latin typeface="Museo Sans 100" panose="02000000000000000000" pitchFamily="50" charset="0"/>
            </a:rPr>
            <a:t>Recreation</a:t>
          </a:r>
          <a:r>
            <a:rPr lang="en-GB" sz="2400" b="1">
              <a:solidFill>
                <a:schemeClr val="tx1"/>
              </a:solidFill>
              <a:latin typeface="Museo Sans 100" panose="02000000000000000000" pitchFamily="50" charset="0"/>
            </a:rPr>
            <a:t> </a:t>
          </a:r>
          <a:r>
            <a:rPr lang="en-GB" sz="2400" b="0">
              <a:solidFill>
                <a:schemeClr val="tx1"/>
              </a:solidFill>
              <a:latin typeface="Museo Sans 100" panose="02000000000000000000" pitchFamily="50" charset="0"/>
            </a:rPr>
            <a:t>and</a:t>
          </a:r>
          <a:r>
            <a:rPr lang="en-GB" sz="2400" b="1">
              <a:solidFill>
                <a:schemeClr val="tx1"/>
              </a:solidFill>
              <a:latin typeface="Museo Sans 100" panose="02000000000000000000" pitchFamily="50" charset="0"/>
            </a:rPr>
            <a:t> </a:t>
          </a:r>
          <a:r>
            <a:rPr lang="en-GB" sz="2400" b="0">
              <a:solidFill>
                <a:schemeClr val="tx1"/>
              </a:solidFill>
              <a:latin typeface="Museo Sans 100" panose="02000000000000000000" pitchFamily="50" charset="0"/>
            </a:rPr>
            <a:t>culture</a:t>
          </a:r>
        </a:p>
      </xdr:txBody>
    </xdr:sp>
    <xdr:clientData/>
  </xdr:twoCellAnchor>
  <xdr:twoCellAnchor>
    <xdr:from>
      <xdr:col>91</xdr:col>
      <xdr:colOff>49438</xdr:colOff>
      <xdr:row>196</xdr:row>
      <xdr:rowOff>75916</xdr:rowOff>
    </xdr:from>
    <xdr:to>
      <xdr:col>93</xdr:col>
      <xdr:colOff>476249</xdr:colOff>
      <xdr:row>198</xdr:row>
      <xdr:rowOff>72742</xdr:rowOff>
    </xdr:to>
    <xdr:sp macro="" textlink="">
      <xdr:nvSpPr>
        <xdr:cNvPr id="45" name="TextBox 44">
          <a:extLst>
            <a:ext uri="{FF2B5EF4-FFF2-40B4-BE49-F238E27FC236}">
              <a16:creationId xmlns:a16="http://schemas.microsoft.com/office/drawing/2014/main" id="{00000000-0008-0000-0000-00002D000000}"/>
            </a:ext>
          </a:extLst>
        </xdr:cNvPr>
        <xdr:cNvSpPr txBox="1"/>
      </xdr:nvSpPr>
      <xdr:spPr>
        <a:xfrm>
          <a:off x="49689342" y="43390243"/>
          <a:ext cx="1647965" cy="387595"/>
        </a:xfrm>
        <a:prstGeom prst="rect">
          <a:avLst/>
        </a:prstGeom>
        <a:solidFill>
          <a:srgbClr val="FFC0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GB" sz="2400" b="0">
              <a:solidFill>
                <a:schemeClr val="tx1"/>
              </a:solidFill>
              <a:latin typeface="Museo Sans 100" panose="02000000000000000000" pitchFamily="50" charset="0"/>
            </a:rPr>
            <a:t>Transport</a:t>
          </a:r>
        </a:p>
      </xdr:txBody>
    </xdr:sp>
    <xdr:clientData/>
  </xdr:twoCellAnchor>
  <xdr:twoCellAnchor>
    <xdr:from>
      <xdr:col>91</xdr:col>
      <xdr:colOff>73268</xdr:colOff>
      <xdr:row>225</xdr:row>
      <xdr:rowOff>71664</xdr:rowOff>
    </xdr:from>
    <xdr:to>
      <xdr:col>96</xdr:col>
      <xdr:colOff>587375</xdr:colOff>
      <xdr:row>227</xdr:row>
      <xdr:rowOff>136072</xdr:rowOff>
    </xdr:to>
    <xdr:sp macro="" textlink="">
      <xdr:nvSpPr>
        <xdr:cNvPr id="46" name="TextBox 45">
          <a:extLst>
            <a:ext uri="{FF2B5EF4-FFF2-40B4-BE49-F238E27FC236}">
              <a16:creationId xmlns:a16="http://schemas.microsoft.com/office/drawing/2014/main" id="{00000000-0008-0000-0000-00002E000000}"/>
            </a:ext>
          </a:extLst>
        </xdr:cNvPr>
        <xdr:cNvSpPr txBox="1"/>
      </xdr:nvSpPr>
      <xdr:spPr>
        <a:xfrm>
          <a:off x="50412893" y="48030039"/>
          <a:ext cx="3530357" cy="445408"/>
        </a:xfrm>
        <a:prstGeom prst="rect">
          <a:avLst/>
        </a:prstGeom>
        <a:solidFill>
          <a:schemeClr val="accent2"/>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GB" sz="2400" b="0">
              <a:solidFill>
                <a:schemeClr val="tx1"/>
              </a:solidFill>
              <a:latin typeface="Museo Sans 100" panose="02000000000000000000" pitchFamily="50" charset="0"/>
            </a:rPr>
            <a:t>Restaurants</a:t>
          </a:r>
          <a:r>
            <a:rPr lang="en-GB" sz="2400" b="0" baseline="0">
              <a:solidFill>
                <a:schemeClr val="tx1"/>
              </a:solidFill>
              <a:latin typeface="Museo Sans 100" panose="02000000000000000000" pitchFamily="50" charset="0"/>
            </a:rPr>
            <a:t> and hotels</a:t>
          </a:r>
          <a:endParaRPr lang="en-GB" sz="2400" b="0">
            <a:solidFill>
              <a:schemeClr val="tx1"/>
            </a:solidFill>
            <a:latin typeface="Museo Sans 100" panose="02000000000000000000" pitchFamily="50" charset="0"/>
          </a:endParaRPr>
        </a:p>
      </xdr:txBody>
    </xdr:sp>
    <xdr:clientData/>
  </xdr:twoCellAnchor>
  <xdr:twoCellAnchor>
    <xdr:from>
      <xdr:col>91</xdr:col>
      <xdr:colOff>68488</xdr:colOff>
      <xdr:row>231</xdr:row>
      <xdr:rowOff>65314</xdr:rowOff>
    </xdr:from>
    <xdr:to>
      <xdr:col>99</xdr:col>
      <xdr:colOff>190500</xdr:colOff>
      <xdr:row>233</xdr:row>
      <xdr:rowOff>154080</xdr:rowOff>
    </xdr:to>
    <xdr:sp macro="" textlink="">
      <xdr:nvSpPr>
        <xdr:cNvPr id="47" name="TextBox 46">
          <a:extLst>
            <a:ext uri="{FF2B5EF4-FFF2-40B4-BE49-F238E27FC236}">
              <a16:creationId xmlns:a16="http://schemas.microsoft.com/office/drawing/2014/main" id="{00000000-0008-0000-0000-00002F000000}"/>
            </a:ext>
          </a:extLst>
        </xdr:cNvPr>
        <xdr:cNvSpPr txBox="1"/>
      </xdr:nvSpPr>
      <xdr:spPr>
        <a:xfrm>
          <a:off x="50408113" y="49166689"/>
          <a:ext cx="4948012" cy="469766"/>
        </a:xfrm>
        <a:prstGeom prst="rect">
          <a:avLst/>
        </a:prstGeom>
        <a:solidFill>
          <a:schemeClr val="bg2">
            <a:lumMod val="5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GB" sz="2400" b="0">
              <a:solidFill>
                <a:schemeClr val="bg1"/>
              </a:solidFill>
              <a:latin typeface="Museo Sans 100" panose="02000000000000000000" pitchFamily="50" charset="0"/>
            </a:rPr>
            <a:t>Miscellaneous</a:t>
          </a:r>
          <a:r>
            <a:rPr lang="en-GB" sz="2400" b="0" baseline="0">
              <a:solidFill>
                <a:schemeClr val="bg1"/>
              </a:solidFill>
              <a:latin typeface="Museo Sans 100" panose="02000000000000000000" pitchFamily="50" charset="0"/>
            </a:rPr>
            <a:t> goods and services</a:t>
          </a:r>
          <a:endParaRPr lang="en-GB" sz="2400" b="0">
            <a:solidFill>
              <a:schemeClr val="bg1"/>
            </a:solidFill>
            <a:latin typeface="Museo Sans 100" panose="02000000000000000000" pitchFamily="50" charset="0"/>
          </a:endParaRPr>
        </a:p>
      </xdr:txBody>
    </xdr:sp>
    <xdr:clientData/>
  </xdr:twoCellAnchor>
  <xdr:twoCellAnchor>
    <xdr:from>
      <xdr:col>91</xdr:col>
      <xdr:colOff>74840</xdr:colOff>
      <xdr:row>190</xdr:row>
      <xdr:rowOff>71663</xdr:rowOff>
    </xdr:from>
    <xdr:to>
      <xdr:col>93</xdr:col>
      <xdr:colOff>36634</xdr:colOff>
      <xdr:row>192</xdr:row>
      <xdr:rowOff>53914</xdr:rowOff>
    </xdr:to>
    <xdr:sp macro="" textlink="">
      <xdr:nvSpPr>
        <xdr:cNvPr id="48" name="TextBox 47">
          <a:extLst>
            <a:ext uri="{FF2B5EF4-FFF2-40B4-BE49-F238E27FC236}">
              <a16:creationId xmlns:a16="http://schemas.microsoft.com/office/drawing/2014/main" id="{00000000-0008-0000-0000-000030000000}"/>
            </a:ext>
          </a:extLst>
        </xdr:cNvPr>
        <xdr:cNvSpPr txBox="1"/>
      </xdr:nvSpPr>
      <xdr:spPr>
        <a:xfrm>
          <a:off x="49714744" y="42213682"/>
          <a:ext cx="1182948" cy="373020"/>
        </a:xfrm>
        <a:prstGeom prst="rect">
          <a:avLst/>
        </a:prstGeom>
        <a:solidFill>
          <a:schemeClr val="bg1">
            <a:lumMod val="8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GB" sz="2400" b="0">
              <a:solidFill>
                <a:schemeClr val="tx1"/>
              </a:solidFill>
              <a:latin typeface="Museo Sans 100" panose="02000000000000000000" pitchFamily="50" charset="0"/>
            </a:rPr>
            <a:t>Health</a:t>
          </a:r>
        </a:p>
      </xdr:txBody>
    </xdr:sp>
    <xdr:clientData/>
  </xdr:twoCellAnchor>
  <xdr:twoCellAnchor>
    <xdr:from>
      <xdr:col>91</xdr:col>
      <xdr:colOff>98083</xdr:colOff>
      <xdr:row>237</xdr:row>
      <xdr:rowOff>72741</xdr:rowOff>
    </xdr:from>
    <xdr:to>
      <xdr:col>93</xdr:col>
      <xdr:colOff>12211</xdr:colOff>
      <xdr:row>239</xdr:row>
      <xdr:rowOff>107830</xdr:rowOff>
    </xdr:to>
    <xdr:sp macro="" textlink="">
      <xdr:nvSpPr>
        <xdr:cNvPr id="49" name="TextBox 48">
          <a:extLst>
            <a:ext uri="{FF2B5EF4-FFF2-40B4-BE49-F238E27FC236}">
              <a16:creationId xmlns:a16="http://schemas.microsoft.com/office/drawing/2014/main" id="{00000000-0008-0000-0000-000031000000}"/>
            </a:ext>
          </a:extLst>
        </xdr:cNvPr>
        <xdr:cNvSpPr txBox="1"/>
      </xdr:nvSpPr>
      <xdr:spPr>
        <a:xfrm>
          <a:off x="49737987" y="51397837"/>
          <a:ext cx="1135282" cy="425858"/>
        </a:xfrm>
        <a:prstGeom prst="rect">
          <a:avLst/>
        </a:prstGeom>
        <a:solidFill>
          <a:schemeClr val="bg2">
            <a:lumMod val="5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GB" sz="2400" b="0">
              <a:solidFill>
                <a:schemeClr val="bg1"/>
              </a:solidFill>
              <a:latin typeface="Museo Sans 100" panose="02000000000000000000" pitchFamily="50" charset="0"/>
            </a:rPr>
            <a:t>Other</a:t>
          </a:r>
          <a:endParaRPr lang="en-GB" sz="2000" b="0">
            <a:solidFill>
              <a:schemeClr val="bg1"/>
            </a:solidFill>
            <a:latin typeface="Museo Sans 100" panose="02000000000000000000" pitchFamily="50" charset="0"/>
          </a:endParaRPr>
        </a:p>
      </xdr:txBody>
    </xdr:sp>
    <xdr:clientData/>
  </xdr:twoCellAnchor>
  <xdr:twoCellAnchor>
    <xdr:from>
      <xdr:col>104</xdr:col>
      <xdr:colOff>272241</xdr:colOff>
      <xdr:row>161</xdr:row>
      <xdr:rowOff>188934</xdr:rowOff>
    </xdr:from>
    <xdr:to>
      <xdr:col>110</xdr:col>
      <xdr:colOff>537310</xdr:colOff>
      <xdr:row>166</xdr:row>
      <xdr:rowOff>137322</xdr:rowOff>
    </xdr:to>
    <xdr:sp macro="" textlink="$CO$142">
      <xdr:nvSpPr>
        <xdr:cNvPr id="7" name="TextBox 6">
          <a:extLst>
            <a:ext uri="{FF2B5EF4-FFF2-40B4-BE49-F238E27FC236}">
              <a16:creationId xmlns:a16="http://schemas.microsoft.com/office/drawing/2014/main" id="{00000000-0008-0000-0000-000007000000}"/>
            </a:ext>
          </a:extLst>
        </xdr:cNvPr>
        <xdr:cNvSpPr txBox="1"/>
      </xdr:nvSpPr>
      <xdr:spPr>
        <a:xfrm>
          <a:off x="57849645" y="36664799"/>
          <a:ext cx="3928530" cy="9253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fld id="{69E88675-083A-4C8F-B528-694E58B11C92}" type="TxLink">
            <a:rPr lang="en-US" sz="3600" b="1" i="0" u="none" strike="noStrike">
              <a:solidFill>
                <a:schemeClr val="tx1"/>
              </a:solidFill>
              <a:latin typeface="Museo Sans 300" panose="02000000000000000000" pitchFamily="50" charset="0"/>
              <a:cs typeface="Calibri"/>
            </a:rPr>
            <a:pPr algn="l"/>
            <a:t>Higher than 68%</a:t>
          </a:fld>
          <a:endParaRPr lang="en-GB" sz="3600" b="1">
            <a:solidFill>
              <a:schemeClr val="tx1"/>
            </a:solidFill>
            <a:latin typeface="Museo Sans 300" panose="02000000000000000000" pitchFamily="50" charset="0"/>
          </a:endParaRPr>
        </a:p>
      </xdr:txBody>
    </xdr:sp>
    <xdr:clientData/>
  </xdr:twoCellAnchor>
  <xdr:twoCellAnchor>
    <xdr:from>
      <xdr:col>104</xdr:col>
      <xdr:colOff>286857</xdr:colOff>
      <xdr:row>175</xdr:row>
      <xdr:rowOff>0</xdr:rowOff>
    </xdr:from>
    <xdr:to>
      <xdr:col>110</xdr:col>
      <xdr:colOff>573943</xdr:colOff>
      <xdr:row>179</xdr:row>
      <xdr:rowOff>158751</xdr:rowOff>
    </xdr:to>
    <xdr:sp macro="" textlink="$CO$143">
      <xdr:nvSpPr>
        <xdr:cNvPr id="58" name="TextBox 57">
          <a:extLst>
            <a:ext uri="{FF2B5EF4-FFF2-40B4-BE49-F238E27FC236}">
              <a16:creationId xmlns:a16="http://schemas.microsoft.com/office/drawing/2014/main" id="{00000000-0008-0000-0000-00003A000000}"/>
            </a:ext>
          </a:extLst>
        </xdr:cNvPr>
        <xdr:cNvSpPr txBox="1"/>
      </xdr:nvSpPr>
      <xdr:spPr>
        <a:xfrm>
          <a:off x="57864261" y="39211250"/>
          <a:ext cx="3950547" cy="9402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fld id="{261DB1B2-DCCC-47ED-A200-EF03744051AF}" type="TxLink">
            <a:rPr lang="en-US" sz="3600" b="1" i="0" u="none" strike="noStrike">
              <a:solidFill>
                <a:srgbClr val="000000"/>
              </a:solidFill>
              <a:latin typeface="Museo Sans 300" panose="02000000000000000000" pitchFamily="50" charset="0"/>
              <a:cs typeface="Calibri"/>
            </a:rPr>
            <a:pPr algn="l"/>
            <a:t>Lower than 57%</a:t>
          </a:fld>
          <a:endParaRPr lang="en-GB" sz="3600" b="1">
            <a:latin typeface="Museo Sans 300" panose="02000000000000000000" pitchFamily="50" charset="0"/>
          </a:endParaRPr>
        </a:p>
      </xdr:txBody>
    </xdr:sp>
    <xdr:clientData/>
  </xdr:twoCellAnchor>
  <xdr:twoCellAnchor>
    <xdr:from>
      <xdr:col>104</xdr:col>
      <xdr:colOff>267278</xdr:colOff>
      <xdr:row>168</xdr:row>
      <xdr:rowOff>29492</xdr:rowOff>
    </xdr:from>
    <xdr:to>
      <xdr:col>110</xdr:col>
      <xdr:colOff>520488</xdr:colOff>
      <xdr:row>172</xdr:row>
      <xdr:rowOff>134327</xdr:rowOff>
    </xdr:to>
    <xdr:sp macro="" textlink="$CO$145">
      <xdr:nvSpPr>
        <xdr:cNvPr id="63" name="TextBox 62">
          <a:extLst>
            <a:ext uri="{FF2B5EF4-FFF2-40B4-BE49-F238E27FC236}">
              <a16:creationId xmlns:a16="http://schemas.microsoft.com/office/drawing/2014/main" id="{00000000-0008-0000-0000-00003F000000}"/>
            </a:ext>
          </a:extLst>
        </xdr:cNvPr>
        <xdr:cNvSpPr txBox="1"/>
      </xdr:nvSpPr>
      <xdr:spPr>
        <a:xfrm>
          <a:off x="57844682" y="37873050"/>
          <a:ext cx="3916671" cy="8863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fld id="{07BA59AD-260E-4AFD-8D56-1F662904E731}" type="TxLink">
            <a:rPr lang="en-US" sz="3600" b="1" i="0" u="none" strike="noStrike">
              <a:solidFill>
                <a:schemeClr val="tx1"/>
              </a:solidFill>
              <a:latin typeface="Museo Sans 300" panose="02000000000000000000" pitchFamily="50" charset="0"/>
              <a:cs typeface="Calibri"/>
            </a:rPr>
            <a:pPr algn="l"/>
            <a:t>Higher than 79%</a:t>
          </a:fld>
          <a:endParaRPr lang="en-GB" sz="3600" b="1">
            <a:solidFill>
              <a:schemeClr val="tx1"/>
            </a:solidFill>
            <a:latin typeface="Museo Sans 300" panose="02000000000000000000" pitchFamily="50" charset="0"/>
          </a:endParaRPr>
        </a:p>
      </xdr:txBody>
    </xdr:sp>
    <xdr:clientData/>
  </xdr:twoCellAnchor>
  <xdr:twoCellAnchor>
    <xdr:from>
      <xdr:col>104</xdr:col>
      <xdr:colOff>305290</xdr:colOff>
      <xdr:row>183</xdr:row>
      <xdr:rowOff>188243</xdr:rowOff>
    </xdr:from>
    <xdr:to>
      <xdr:col>110</xdr:col>
      <xdr:colOff>557123</xdr:colOff>
      <xdr:row>188</xdr:row>
      <xdr:rowOff>158750</xdr:rowOff>
    </xdr:to>
    <xdr:sp macro="" textlink="$CO$146">
      <xdr:nvSpPr>
        <xdr:cNvPr id="64" name="TextBox 63">
          <a:extLst>
            <a:ext uri="{FF2B5EF4-FFF2-40B4-BE49-F238E27FC236}">
              <a16:creationId xmlns:a16="http://schemas.microsoft.com/office/drawing/2014/main" id="{00000000-0008-0000-0000-000040000000}"/>
            </a:ext>
          </a:extLst>
        </xdr:cNvPr>
        <xdr:cNvSpPr txBox="1"/>
      </xdr:nvSpPr>
      <xdr:spPr>
        <a:xfrm>
          <a:off x="57882694" y="40962570"/>
          <a:ext cx="3915294" cy="9474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fld id="{F5934B31-9C56-4DC8-9076-01D808332571}" type="TxLink">
            <a:rPr lang="en-US" sz="3600" b="1" i="0" u="none" strike="noStrike">
              <a:solidFill>
                <a:sysClr val="windowText" lastClr="000000"/>
              </a:solidFill>
              <a:latin typeface="Museo Sans 300" panose="02000000000000000000" pitchFamily="50" charset="0"/>
              <a:cs typeface="Calibri"/>
            </a:rPr>
            <a:pPr algn="l"/>
            <a:t>Lower than 82%</a:t>
          </a:fld>
          <a:endParaRPr lang="en-GB" sz="3600" b="1">
            <a:solidFill>
              <a:sysClr val="windowText" lastClr="000000"/>
            </a:solidFill>
            <a:latin typeface="Museo Sans 300" panose="02000000000000000000" pitchFamily="50" charset="0"/>
          </a:endParaRPr>
        </a:p>
      </xdr:txBody>
    </xdr:sp>
    <xdr:clientData/>
  </xdr:twoCellAnchor>
  <xdr:twoCellAnchor>
    <xdr:from>
      <xdr:col>104</xdr:col>
      <xdr:colOff>293077</xdr:colOff>
      <xdr:row>189</xdr:row>
      <xdr:rowOff>183173</xdr:rowOff>
    </xdr:from>
    <xdr:to>
      <xdr:col>110</xdr:col>
      <xdr:colOff>561731</xdr:colOff>
      <xdr:row>194</xdr:row>
      <xdr:rowOff>155293</xdr:rowOff>
    </xdr:to>
    <xdr:sp macro="" textlink="$CO$147">
      <xdr:nvSpPr>
        <xdr:cNvPr id="65" name="TextBox 64">
          <a:extLst>
            <a:ext uri="{FF2B5EF4-FFF2-40B4-BE49-F238E27FC236}">
              <a16:creationId xmlns:a16="http://schemas.microsoft.com/office/drawing/2014/main" id="{00000000-0008-0000-0000-000041000000}"/>
            </a:ext>
          </a:extLst>
        </xdr:cNvPr>
        <xdr:cNvSpPr txBox="1"/>
      </xdr:nvSpPr>
      <xdr:spPr>
        <a:xfrm>
          <a:off x="57870481" y="42129808"/>
          <a:ext cx="3932115" cy="9490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fld id="{7E0073BC-04C0-4008-8333-E7486EFD1F45}" type="TxLink">
            <a:rPr lang="en-US" sz="3600" b="1" i="0" u="none" strike="noStrike">
              <a:solidFill>
                <a:srgbClr val="000000"/>
              </a:solidFill>
              <a:latin typeface="Museo Sans 300" panose="02000000000000000000" pitchFamily="50" charset="0"/>
              <a:cs typeface="Calibri"/>
            </a:rPr>
            <a:pPr algn="l"/>
            <a:t>Higher than 50%</a:t>
          </a:fld>
          <a:endParaRPr lang="en-GB" sz="3600" b="1">
            <a:latin typeface="Museo Sans 300" panose="02000000000000000000" pitchFamily="50" charset="0"/>
          </a:endParaRPr>
        </a:p>
      </xdr:txBody>
    </xdr:sp>
    <xdr:clientData/>
  </xdr:twoCellAnchor>
  <xdr:twoCellAnchor>
    <xdr:from>
      <xdr:col>104</xdr:col>
      <xdr:colOff>317500</xdr:colOff>
      <xdr:row>196</xdr:row>
      <xdr:rowOff>0</xdr:rowOff>
    </xdr:from>
    <xdr:to>
      <xdr:col>110</xdr:col>
      <xdr:colOff>549520</xdr:colOff>
      <xdr:row>200</xdr:row>
      <xdr:rowOff>155295</xdr:rowOff>
    </xdr:to>
    <xdr:sp macro="" textlink="$CO$148">
      <xdr:nvSpPr>
        <xdr:cNvPr id="66" name="TextBox 65">
          <a:extLst>
            <a:ext uri="{FF2B5EF4-FFF2-40B4-BE49-F238E27FC236}">
              <a16:creationId xmlns:a16="http://schemas.microsoft.com/office/drawing/2014/main" id="{00000000-0008-0000-0000-000042000000}"/>
            </a:ext>
          </a:extLst>
        </xdr:cNvPr>
        <xdr:cNvSpPr txBox="1"/>
      </xdr:nvSpPr>
      <xdr:spPr>
        <a:xfrm>
          <a:off x="57894904" y="43314327"/>
          <a:ext cx="3895481" cy="9368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fld id="{7C3E943B-79BB-4327-A42D-CD9270166DBF}" type="TxLink">
            <a:rPr lang="en-US" sz="3600" b="1" i="0" u="none" strike="noStrike">
              <a:solidFill>
                <a:srgbClr val="000000"/>
              </a:solidFill>
              <a:latin typeface="Museo Sans 300" panose="02000000000000000000" pitchFamily="50" charset="0"/>
              <a:cs typeface="Calibri"/>
            </a:rPr>
            <a:pPr algn="l"/>
            <a:t>Higher than 50%</a:t>
          </a:fld>
          <a:endParaRPr lang="en-GB" sz="3600" b="1">
            <a:latin typeface="Museo Sans 300" panose="02000000000000000000" pitchFamily="50" charset="0"/>
          </a:endParaRPr>
        </a:p>
      </xdr:txBody>
    </xdr:sp>
    <xdr:clientData/>
  </xdr:twoCellAnchor>
  <xdr:twoCellAnchor>
    <xdr:from>
      <xdr:col>104</xdr:col>
      <xdr:colOff>293078</xdr:colOff>
      <xdr:row>202</xdr:row>
      <xdr:rowOff>0</xdr:rowOff>
    </xdr:from>
    <xdr:to>
      <xdr:col>110</xdr:col>
      <xdr:colOff>586155</xdr:colOff>
      <xdr:row>206</xdr:row>
      <xdr:rowOff>146539</xdr:rowOff>
    </xdr:to>
    <xdr:sp macro="" textlink="$CO$149">
      <xdr:nvSpPr>
        <xdr:cNvPr id="67" name="TextBox 66">
          <a:extLst>
            <a:ext uri="{FF2B5EF4-FFF2-40B4-BE49-F238E27FC236}">
              <a16:creationId xmlns:a16="http://schemas.microsoft.com/office/drawing/2014/main" id="{00000000-0008-0000-0000-000043000000}"/>
            </a:ext>
          </a:extLst>
        </xdr:cNvPr>
        <xdr:cNvSpPr txBox="1"/>
      </xdr:nvSpPr>
      <xdr:spPr>
        <a:xfrm>
          <a:off x="57870482" y="44486635"/>
          <a:ext cx="3956538" cy="9280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fld id="{9123CC22-CEA3-49F3-820F-9157E41FE34F}" type="TxLink">
            <a:rPr lang="en-US" sz="3600" b="1" i="0" u="none" strike="noStrike">
              <a:solidFill>
                <a:srgbClr val="000000"/>
              </a:solidFill>
              <a:latin typeface="Museo Sans 300" panose="02000000000000000000" pitchFamily="50" charset="0"/>
              <a:cs typeface="Calibri"/>
            </a:rPr>
            <a:pPr algn="l"/>
            <a:t>Higher than 75%</a:t>
          </a:fld>
          <a:endParaRPr lang="en-GB" sz="3600" b="1">
            <a:latin typeface="Museo Sans 300" panose="02000000000000000000" pitchFamily="50" charset="0"/>
          </a:endParaRPr>
        </a:p>
      </xdr:txBody>
    </xdr:sp>
    <xdr:clientData/>
  </xdr:twoCellAnchor>
  <xdr:twoCellAnchor>
    <xdr:from>
      <xdr:col>104</xdr:col>
      <xdr:colOff>322800</xdr:colOff>
      <xdr:row>207</xdr:row>
      <xdr:rowOff>183173</xdr:rowOff>
    </xdr:from>
    <xdr:to>
      <xdr:col>110</xdr:col>
      <xdr:colOff>573943</xdr:colOff>
      <xdr:row>212</xdr:row>
      <xdr:rowOff>158749</xdr:rowOff>
    </xdr:to>
    <xdr:sp macro="" textlink="$CO$150">
      <xdr:nvSpPr>
        <xdr:cNvPr id="68" name="TextBox 67">
          <a:extLst>
            <a:ext uri="{FF2B5EF4-FFF2-40B4-BE49-F238E27FC236}">
              <a16:creationId xmlns:a16="http://schemas.microsoft.com/office/drawing/2014/main" id="{00000000-0008-0000-0000-000044000000}"/>
            </a:ext>
          </a:extLst>
        </xdr:cNvPr>
        <xdr:cNvSpPr txBox="1"/>
      </xdr:nvSpPr>
      <xdr:spPr>
        <a:xfrm>
          <a:off x="57900204" y="45646731"/>
          <a:ext cx="3914604" cy="9524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fld id="{E9CE8001-EDF2-414C-B4AC-09AE7813ED07}" type="TxLink">
            <a:rPr lang="en-US" sz="3600" b="1" i="0" u="none" strike="noStrike">
              <a:solidFill>
                <a:srgbClr val="000000"/>
              </a:solidFill>
              <a:latin typeface="Museo Sans 300" panose="02000000000000000000" pitchFamily="50" charset="0"/>
              <a:cs typeface="Calibri"/>
            </a:rPr>
            <a:pPr algn="l"/>
            <a:t>Lower than 75%</a:t>
          </a:fld>
          <a:endParaRPr lang="en-GB" sz="3600" b="1">
            <a:latin typeface="Museo Sans 300" panose="02000000000000000000" pitchFamily="50" charset="0"/>
          </a:endParaRPr>
        </a:p>
      </xdr:txBody>
    </xdr:sp>
    <xdr:clientData/>
  </xdr:twoCellAnchor>
  <xdr:twoCellAnchor>
    <xdr:from>
      <xdr:col>104</xdr:col>
      <xdr:colOff>287768</xdr:colOff>
      <xdr:row>218</xdr:row>
      <xdr:rowOff>183173</xdr:rowOff>
    </xdr:from>
    <xdr:to>
      <xdr:col>110</xdr:col>
      <xdr:colOff>561732</xdr:colOff>
      <xdr:row>223</xdr:row>
      <xdr:rowOff>161435</xdr:rowOff>
    </xdr:to>
    <xdr:sp macro="" textlink="$CO$151">
      <xdr:nvSpPr>
        <xdr:cNvPr id="69" name="TextBox 68">
          <a:extLst>
            <a:ext uri="{FF2B5EF4-FFF2-40B4-BE49-F238E27FC236}">
              <a16:creationId xmlns:a16="http://schemas.microsoft.com/office/drawing/2014/main" id="{00000000-0008-0000-0000-000045000000}"/>
            </a:ext>
          </a:extLst>
        </xdr:cNvPr>
        <xdr:cNvSpPr txBox="1"/>
      </xdr:nvSpPr>
      <xdr:spPr>
        <a:xfrm>
          <a:off x="57865172" y="47795961"/>
          <a:ext cx="3937425" cy="9551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fld id="{42D9ABEC-41AC-49A8-8D75-4EE29E185EFA}" type="TxLink">
            <a:rPr lang="en-US" sz="3600" b="1" i="0" u="none" strike="noStrike">
              <a:solidFill>
                <a:srgbClr val="000000"/>
              </a:solidFill>
              <a:latin typeface="Museo Sans 300" panose="02000000000000000000" pitchFamily="50" charset="0"/>
              <a:cs typeface="Calibri"/>
            </a:rPr>
            <a:pPr algn="l"/>
            <a:t>Higher than 57%</a:t>
          </a:fld>
          <a:endParaRPr lang="en-GB" sz="3600" b="1">
            <a:latin typeface="Museo Sans 300" panose="02000000000000000000" pitchFamily="50" charset="0"/>
          </a:endParaRPr>
        </a:p>
      </xdr:txBody>
    </xdr:sp>
    <xdr:clientData/>
  </xdr:twoCellAnchor>
  <xdr:twoCellAnchor>
    <xdr:from>
      <xdr:col>104</xdr:col>
      <xdr:colOff>289047</xdr:colOff>
      <xdr:row>224</xdr:row>
      <xdr:rowOff>183173</xdr:rowOff>
    </xdr:from>
    <xdr:to>
      <xdr:col>110</xdr:col>
      <xdr:colOff>549520</xdr:colOff>
      <xdr:row>229</xdr:row>
      <xdr:rowOff>183173</xdr:rowOff>
    </xdr:to>
    <xdr:sp macro="" textlink="$CO$152">
      <xdr:nvSpPr>
        <xdr:cNvPr id="70" name="TextBox 69">
          <a:extLst>
            <a:ext uri="{FF2B5EF4-FFF2-40B4-BE49-F238E27FC236}">
              <a16:creationId xmlns:a16="http://schemas.microsoft.com/office/drawing/2014/main" id="{00000000-0008-0000-0000-000046000000}"/>
            </a:ext>
          </a:extLst>
        </xdr:cNvPr>
        <xdr:cNvSpPr txBox="1"/>
      </xdr:nvSpPr>
      <xdr:spPr>
        <a:xfrm>
          <a:off x="57866451" y="48968269"/>
          <a:ext cx="3923934" cy="9769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fld id="{B3B6ED2F-E4D8-42FF-90B3-8C4CB17022B3}" type="TxLink">
            <a:rPr lang="en-US" sz="3600" b="1" i="0" u="none" strike="noStrike">
              <a:solidFill>
                <a:srgbClr val="000000"/>
              </a:solidFill>
              <a:latin typeface="Museo Sans 300" panose="02000000000000000000" pitchFamily="50" charset="0"/>
              <a:cs typeface="Calibri"/>
            </a:rPr>
            <a:pPr algn="l"/>
            <a:t>Lower than 75%</a:t>
          </a:fld>
          <a:endParaRPr lang="en-GB" sz="3600" b="1">
            <a:latin typeface="Museo Sans 300" panose="02000000000000000000" pitchFamily="50" charset="0"/>
          </a:endParaRPr>
        </a:p>
      </xdr:txBody>
    </xdr:sp>
    <xdr:clientData/>
  </xdr:twoCellAnchor>
  <xdr:twoCellAnchor>
    <xdr:from>
      <xdr:col>104</xdr:col>
      <xdr:colOff>322800</xdr:colOff>
      <xdr:row>230</xdr:row>
      <xdr:rowOff>183173</xdr:rowOff>
    </xdr:from>
    <xdr:to>
      <xdr:col>110</xdr:col>
      <xdr:colOff>576581</xdr:colOff>
      <xdr:row>235</xdr:row>
      <xdr:rowOff>158750</xdr:rowOff>
    </xdr:to>
    <xdr:sp macro="" textlink="$CO$153">
      <xdr:nvSpPr>
        <xdr:cNvPr id="72" name="TextBox 71">
          <a:extLst>
            <a:ext uri="{FF2B5EF4-FFF2-40B4-BE49-F238E27FC236}">
              <a16:creationId xmlns:a16="http://schemas.microsoft.com/office/drawing/2014/main" id="{00000000-0008-0000-0000-000048000000}"/>
            </a:ext>
          </a:extLst>
        </xdr:cNvPr>
        <xdr:cNvSpPr txBox="1"/>
      </xdr:nvSpPr>
      <xdr:spPr>
        <a:xfrm>
          <a:off x="57900204" y="50140577"/>
          <a:ext cx="3917242" cy="95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fld id="{BD62119B-35A9-4FAD-A8BF-58BBF0CDAFAA}" type="TxLink">
            <a:rPr lang="en-US" sz="3600" b="1" i="0" u="none" strike="noStrike">
              <a:solidFill>
                <a:srgbClr val="000000"/>
              </a:solidFill>
              <a:latin typeface="Museo Sans 300" panose="02000000000000000000" pitchFamily="50" charset="0"/>
              <a:cs typeface="Calibri"/>
            </a:rPr>
            <a:pPr algn="l"/>
            <a:t>Lower than 64%</a:t>
          </a:fld>
          <a:endParaRPr lang="en-GB" sz="3600" b="1">
            <a:latin typeface="Museo Sans 300" panose="02000000000000000000" pitchFamily="50" charset="0"/>
          </a:endParaRPr>
        </a:p>
      </xdr:txBody>
    </xdr:sp>
    <xdr:clientData/>
  </xdr:twoCellAnchor>
  <xdr:twoCellAnchor>
    <xdr:from>
      <xdr:col>104</xdr:col>
      <xdr:colOff>293077</xdr:colOff>
      <xdr:row>236</xdr:row>
      <xdr:rowOff>183174</xdr:rowOff>
    </xdr:from>
    <xdr:to>
      <xdr:col>110</xdr:col>
      <xdr:colOff>573943</xdr:colOff>
      <xdr:row>241</xdr:row>
      <xdr:rowOff>170961</xdr:rowOff>
    </xdr:to>
    <xdr:sp macro="" textlink="$CO$154">
      <xdr:nvSpPr>
        <xdr:cNvPr id="73" name="TextBox 72">
          <a:extLst>
            <a:ext uri="{FF2B5EF4-FFF2-40B4-BE49-F238E27FC236}">
              <a16:creationId xmlns:a16="http://schemas.microsoft.com/office/drawing/2014/main" id="{00000000-0008-0000-0000-000049000000}"/>
            </a:ext>
          </a:extLst>
        </xdr:cNvPr>
        <xdr:cNvSpPr txBox="1"/>
      </xdr:nvSpPr>
      <xdr:spPr>
        <a:xfrm>
          <a:off x="57870481" y="51312886"/>
          <a:ext cx="3944327" cy="9647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fld id="{B0599DE7-8455-44DE-AAB3-769F09CFEC7A}" type="TxLink">
            <a:rPr lang="en-US" sz="3600" b="1" i="0" u="none" strike="noStrike">
              <a:solidFill>
                <a:srgbClr val="000000"/>
              </a:solidFill>
              <a:latin typeface="Museo Sans 300" panose="02000000000000000000" pitchFamily="50" charset="0"/>
              <a:cs typeface="Calibri"/>
            </a:rPr>
            <a:pPr algn="l"/>
            <a:t>Lower than 57%</a:t>
          </a:fld>
          <a:endParaRPr lang="en-GB" sz="3600" b="1">
            <a:latin typeface="Museo Sans 300" panose="02000000000000000000" pitchFamily="50" charset="0"/>
          </a:endParaRPr>
        </a:p>
      </xdr:txBody>
    </xdr:sp>
    <xdr:clientData/>
  </xdr:twoCellAnchor>
  <xdr:twoCellAnchor>
    <xdr:from>
      <xdr:col>133</xdr:col>
      <xdr:colOff>85705</xdr:colOff>
      <xdr:row>280</xdr:row>
      <xdr:rowOff>71332</xdr:rowOff>
    </xdr:from>
    <xdr:to>
      <xdr:col>134</xdr:col>
      <xdr:colOff>2948</xdr:colOff>
      <xdr:row>281</xdr:row>
      <xdr:rowOff>2494</xdr:rowOff>
    </xdr:to>
    <xdr:grpSp>
      <xdr:nvGrpSpPr>
        <xdr:cNvPr id="44" name="Group 43">
          <a:extLst>
            <a:ext uri="{FF2B5EF4-FFF2-40B4-BE49-F238E27FC236}">
              <a16:creationId xmlns:a16="http://schemas.microsoft.com/office/drawing/2014/main" id="{00000000-0008-0000-0000-00002C000000}"/>
            </a:ext>
          </a:extLst>
        </xdr:cNvPr>
        <xdr:cNvGrpSpPr/>
      </xdr:nvGrpSpPr>
      <xdr:grpSpPr>
        <a:xfrm>
          <a:off x="79956315" y="64911027"/>
          <a:ext cx="2937365" cy="2161406"/>
          <a:chOff x="12947197" y="8198322"/>
          <a:chExt cx="1346806" cy="1036846"/>
        </a:xfrm>
      </xdr:grpSpPr>
      <mc:AlternateContent xmlns:mc="http://schemas.openxmlformats.org/markup-compatibility/2006" xmlns:a14="http://schemas.microsoft.com/office/drawing/2010/main">
        <mc:Choice Requires="a14">
          <xdr:pic>
            <xdr:nvPicPr>
              <xdr:cNvPr id="105" name="Picture 104">
                <a:extLst>
                  <a:ext uri="{FF2B5EF4-FFF2-40B4-BE49-F238E27FC236}">
                    <a16:creationId xmlns:a16="http://schemas.microsoft.com/office/drawing/2014/main" id="{00000000-0008-0000-0000-000069000000}"/>
                  </a:ext>
                </a:extLst>
              </xdr:cNvPr>
              <xdr:cNvPicPr>
                <a:picLocks noChangeAspect="1" noChangeArrowheads="1"/>
                <a:extLst>
                  <a:ext uri="{84589F7E-364E-4C9E-8A38-B11213B215E9}">
                    <a14:cameraTool cellRange="$BZ$205:$CI$214" spid="_x0000_s31171"/>
                  </a:ext>
                </a:extLst>
              </xdr:cNvPicPr>
            </xdr:nvPicPr>
            <xdr:blipFill>
              <a:blip xmlns:r="http://schemas.openxmlformats.org/officeDocument/2006/relationships" r:embed="rId8"/>
              <a:srcRect/>
              <a:stretch>
                <a:fillRect/>
              </a:stretch>
            </xdr:blipFill>
            <xdr:spPr bwMode="auto">
              <a:xfrm>
                <a:off x="12947197" y="8198322"/>
                <a:ext cx="1346806" cy="1036846"/>
              </a:xfrm>
              <a:prstGeom prst="rect">
                <a:avLst/>
              </a:prstGeom>
              <a:noFill/>
              <a:extLst>
                <a:ext uri="{909E8E84-426E-40DD-AFC4-6F175D3DCCD1}">
                  <a14:hiddenFill>
                    <a:solidFill>
                      <a:srgbClr val="FFFFFF"/>
                    </a:solidFill>
                  </a14:hiddenFill>
                </a:ext>
              </a:extLst>
            </xdr:spPr>
          </xdr:pic>
        </mc:Choice>
        <mc:Fallback xmlns=""/>
      </mc:AlternateContent>
      <xdr:sp macro="" textlink="">
        <xdr:nvSpPr>
          <xdr:cNvPr id="108" name="TextBox 107">
            <a:extLst>
              <a:ext uri="{FF2B5EF4-FFF2-40B4-BE49-F238E27FC236}">
                <a16:creationId xmlns:a16="http://schemas.microsoft.com/office/drawing/2014/main" id="{00000000-0008-0000-0000-00006C000000}"/>
              </a:ext>
            </a:extLst>
          </xdr:cNvPr>
          <xdr:cNvSpPr txBox="1"/>
        </xdr:nvSpPr>
        <xdr:spPr>
          <a:xfrm>
            <a:off x="12985790" y="8234615"/>
            <a:ext cx="902358" cy="169566"/>
          </a:xfrm>
          <a:prstGeom prst="rect">
            <a:avLst/>
          </a:prstGeom>
          <a:solidFill>
            <a:srgbClr val="CC99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GB" sz="1600" b="0" baseline="0">
                <a:solidFill>
                  <a:srgbClr val="9900CC"/>
                </a:solidFill>
                <a:latin typeface="Museo Sans 100" panose="02000000000000000000" pitchFamily="50" charset="0"/>
              </a:rPr>
              <a:t>Health &amp; education</a:t>
            </a:r>
            <a:endParaRPr lang="en-GB" sz="1600" b="0">
              <a:solidFill>
                <a:srgbClr val="9900CC"/>
              </a:solidFill>
              <a:latin typeface="Museo Sans 100" panose="02000000000000000000" pitchFamily="50" charset="0"/>
            </a:endParaRPr>
          </a:p>
        </xdr:txBody>
      </xdr:sp>
    </xdr:grpSp>
    <xdr:clientData/>
  </xdr:twoCellAnchor>
  <mc:AlternateContent xmlns:mc="http://schemas.openxmlformats.org/markup-compatibility/2006">
    <mc:Choice xmlns:a14="http://schemas.microsoft.com/office/drawing/2010/main" Requires="a14">
      <xdr:twoCellAnchor>
        <xdr:from>
          <xdr:col>133</xdr:col>
          <xdr:colOff>38576</xdr:colOff>
          <xdr:row>282</xdr:row>
          <xdr:rowOff>34018</xdr:rowOff>
        </xdr:from>
        <xdr:to>
          <xdr:col>133</xdr:col>
          <xdr:colOff>2982232</xdr:colOff>
          <xdr:row>282</xdr:row>
          <xdr:rowOff>2188481</xdr:rowOff>
        </xdr:to>
        <xdr:pic>
          <xdr:nvPicPr>
            <xdr:cNvPr id="25" name="Picture 24">
              <a:extLst>
                <a:ext uri="{FF2B5EF4-FFF2-40B4-BE49-F238E27FC236}">
                  <a16:creationId xmlns:a16="http://schemas.microsoft.com/office/drawing/2014/main" id="{00000000-0008-0000-0000-000019000000}"/>
                </a:ext>
              </a:extLst>
            </xdr:cNvPr>
            <xdr:cNvPicPr>
              <a:picLocks noChangeAspect="1" noChangeArrowheads="1"/>
              <a:extLst>
                <a:ext uri="{84589F7E-364E-4C9E-8A38-B11213B215E9}">
                  <a14:cameraTool cellRange="$BZ$216:$CI$225" spid="_x0000_s31172"/>
                </a:ext>
              </a:extLst>
            </xdr:cNvPicPr>
          </xdr:nvPicPr>
          <xdr:blipFill>
            <a:blip xmlns:r="http://schemas.openxmlformats.org/officeDocument/2006/relationships" r:embed="rId9"/>
            <a:srcRect/>
            <a:stretch>
              <a:fillRect/>
            </a:stretch>
          </xdr:blipFill>
          <xdr:spPr bwMode="auto">
            <a:xfrm>
              <a:off x="81953576" y="66187411"/>
              <a:ext cx="2943656" cy="215446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133</xdr:col>
      <xdr:colOff>136073</xdr:colOff>
      <xdr:row>282</xdr:row>
      <xdr:rowOff>155173</xdr:rowOff>
    </xdr:from>
    <xdr:to>
      <xdr:col>133</xdr:col>
      <xdr:colOff>1644197</xdr:colOff>
      <xdr:row>282</xdr:row>
      <xdr:rowOff>907143</xdr:rowOff>
    </xdr:to>
    <xdr:sp macro="" textlink="">
      <xdr:nvSpPr>
        <xdr:cNvPr id="109" name="TextBox 108">
          <a:extLst>
            <a:ext uri="{FF2B5EF4-FFF2-40B4-BE49-F238E27FC236}">
              <a16:creationId xmlns:a16="http://schemas.microsoft.com/office/drawing/2014/main" id="{00000000-0008-0000-0000-00006D000000}"/>
            </a:ext>
          </a:extLst>
        </xdr:cNvPr>
        <xdr:cNvSpPr txBox="1"/>
      </xdr:nvSpPr>
      <xdr:spPr>
        <a:xfrm>
          <a:off x="82051073" y="66308566"/>
          <a:ext cx="1508124" cy="751970"/>
        </a:xfrm>
        <a:prstGeom prst="rect">
          <a:avLst/>
        </a:prstGeom>
        <a:solidFill>
          <a:schemeClr val="accent2">
            <a:lumMod val="60000"/>
            <a:lumOff val="4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GB" sz="1400" b="1" baseline="0">
              <a:solidFill>
                <a:srgbClr val="996633"/>
              </a:solidFill>
              <a:latin typeface="Museo Sans 100" panose="02000000000000000000" pitchFamily="50" charset="0"/>
            </a:rPr>
            <a:t>Alcoholic drink, tobacco and narcotics </a:t>
          </a:r>
          <a:endParaRPr lang="en-GB" sz="1400" b="1">
            <a:solidFill>
              <a:srgbClr val="996633"/>
            </a:solidFill>
            <a:latin typeface="Museo Sans 100" panose="02000000000000000000" pitchFamily="50" charset="0"/>
          </a:endParaRPr>
        </a:p>
      </xdr:txBody>
    </xdr:sp>
    <xdr:clientData/>
  </xdr:twoCellAnchor>
  <xdr:twoCellAnchor>
    <xdr:from>
      <xdr:col>133</xdr:col>
      <xdr:colOff>45357</xdr:colOff>
      <xdr:row>283</xdr:row>
      <xdr:rowOff>22678</xdr:rowOff>
    </xdr:from>
    <xdr:to>
      <xdr:col>133</xdr:col>
      <xdr:colOff>3027588</xdr:colOff>
      <xdr:row>284</xdr:row>
      <xdr:rowOff>907</xdr:rowOff>
    </xdr:to>
    <xdr:grpSp>
      <xdr:nvGrpSpPr>
        <xdr:cNvPr id="5" name="Group 4">
          <a:extLst>
            <a:ext uri="{FF2B5EF4-FFF2-40B4-BE49-F238E27FC236}">
              <a16:creationId xmlns:a16="http://schemas.microsoft.com/office/drawing/2014/main" id="{00000000-0008-0000-0000-000005000000}"/>
            </a:ext>
          </a:extLst>
        </xdr:cNvPr>
        <xdr:cNvGrpSpPr/>
      </xdr:nvGrpSpPr>
      <xdr:grpSpPr>
        <a:xfrm>
          <a:off x="79915967" y="71553105"/>
          <a:ext cx="2982231" cy="2208473"/>
          <a:chOff x="15621659" y="6857964"/>
          <a:chExt cx="1700520" cy="1304169"/>
        </a:xfrm>
      </xdr:grpSpPr>
      <mc:AlternateContent xmlns:mc="http://schemas.openxmlformats.org/markup-compatibility/2006" xmlns:a14="http://schemas.microsoft.com/office/drawing/2010/main">
        <mc:Choice Requires="a14">
          <xdr:pic>
            <xdr:nvPicPr>
              <xdr:cNvPr id="27" name="Picture 26">
                <a:extLst>
                  <a:ext uri="{FF2B5EF4-FFF2-40B4-BE49-F238E27FC236}">
                    <a16:creationId xmlns:a16="http://schemas.microsoft.com/office/drawing/2014/main" id="{00000000-0008-0000-0000-00001B000000}"/>
                  </a:ext>
                </a:extLst>
              </xdr:cNvPr>
              <xdr:cNvPicPr>
                <a:picLocks noChangeAspect="1" noChangeArrowheads="1"/>
                <a:extLst>
                  <a:ext uri="{84589F7E-364E-4C9E-8A38-B11213B215E9}">
                    <a14:cameraTool cellRange="$BZ$238:$CI$247" spid="_x0000_s31173"/>
                  </a:ext>
                </a:extLst>
              </xdr:cNvPicPr>
            </xdr:nvPicPr>
            <xdr:blipFill>
              <a:blip xmlns:r="http://schemas.openxmlformats.org/officeDocument/2006/relationships" r:embed="rId10"/>
              <a:srcRect/>
              <a:stretch>
                <a:fillRect/>
              </a:stretch>
            </xdr:blipFill>
            <xdr:spPr bwMode="auto">
              <a:xfrm>
                <a:off x="15621659" y="6857964"/>
                <a:ext cx="1700520" cy="1304169"/>
              </a:xfrm>
              <a:prstGeom prst="rect">
                <a:avLst/>
              </a:prstGeom>
              <a:noFill/>
              <a:extLst>
                <a:ext uri="{909E8E84-426E-40DD-AFC4-6F175D3DCCD1}">
                  <a14:hiddenFill>
                    <a:solidFill>
                      <a:srgbClr val="FFFFFF"/>
                    </a:solidFill>
                  </a14:hiddenFill>
                </a:ext>
              </a:extLst>
            </xdr:spPr>
          </xdr:pic>
        </mc:Choice>
        <mc:Fallback xmlns=""/>
      </mc:AlternateContent>
      <xdr:sp macro="" textlink="">
        <xdr:nvSpPr>
          <xdr:cNvPr id="33" name="TextBox 32">
            <a:extLst>
              <a:ext uri="{FF2B5EF4-FFF2-40B4-BE49-F238E27FC236}">
                <a16:creationId xmlns:a16="http://schemas.microsoft.com/office/drawing/2014/main" id="{00000000-0008-0000-0000-000021000000}"/>
              </a:ext>
            </a:extLst>
          </xdr:cNvPr>
          <xdr:cNvSpPr txBox="1"/>
        </xdr:nvSpPr>
        <xdr:spPr>
          <a:xfrm>
            <a:off x="15669274" y="6897183"/>
            <a:ext cx="1074876" cy="384390"/>
          </a:xfrm>
          <a:prstGeom prst="rect">
            <a:avLst/>
          </a:prstGeom>
          <a:solidFill>
            <a:srgbClr val="FF99CC"/>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GB" sz="1600" b="0" baseline="0">
                <a:solidFill>
                  <a:srgbClr val="D60093"/>
                </a:solidFill>
                <a:latin typeface="Museo Sans 100" panose="02000000000000000000" pitchFamily="50" charset="0"/>
              </a:rPr>
              <a:t>Household goods &amp; services</a:t>
            </a:r>
            <a:endParaRPr lang="en-GB" sz="1600" b="0">
              <a:solidFill>
                <a:srgbClr val="D60093"/>
              </a:solidFill>
              <a:latin typeface="Museo Sans 100" panose="02000000000000000000" pitchFamily="50" charset="0"/>
            </a:endParaRPr>
          </a:p>
        </xdr:txBody>
      </xdr:sp>
    </xdr:grpSp>
    <xdr:clientData/>
  </xdr:twoCellAnchor>
  <xdr:twoCellAnchor editAs="oneCell">
    <xdr:from>
      <xdr:col>137</xdr:col>
      <xdr:colOff>381000</xdr:colOff>
      <xdr:row>277</xdr:row>
      <xdr:rowOff>68036</xdr:rowOff>
    </xdr:from>
    <xdr:to>
      <xdr:col>142</xdr:col>
      <xdr:colOff>135989</xdr:colOff>
      <xdr:row>277</xdr:row>
      <xdr:rowOff>2128663</xdr:rowOff>
    </xdr:to>
    <xdr:pic>
      <xdr:nvPicPr>
        <xdr:cNvPr id="150" name="Picture 149">
          <a:extLst>
            <a:ext uri="{FF2B5EF4-FFF2-40B4-BE49-F238E27FC236}">
              <a16:creationId xmlns:a16="http://schemas.microsoft.com/office/drawing/2014/main" id="{00000000-0008-0000-0000-000096000000}"/>
            </a:ext>
          </a:extLst>
        </xdr:cNvPr>
        <xdr:cNvPicPr>
          <a:picLocks noChangeAspect="1"/>
        </xdr:cNvPicPr>
      </xdr:nvPicPr>
      <xdr:blipFill>
        <a:blip xmlns:r="http://schemas.openxmlformats.org/officeDocument/2006/relationships" r:embed="rId11"/>
        <a:stretch>
          <a:fillRect/>
        </a:stretch>
      </xdr:blipFill>
      <xdr:spPr>
        <a:xfrm>
          <a:off x="85896450" y="53388986"/>
          <a:ext cx="2802989" cy="2060627"/>
        </a:xfrm>
        <a:prstGeom prst="rect">
          <a:avLst/>
        </a:prstGeom>
      </xdr:spPr>
    </xdr:pic>
    <xdr:clientData/>
  </xdr:twoCellAnchor>
  <xdr:twoCellAnchor>
    <xdr:from>
      <xdr:col>0</xdr:col>
      <xdr:colOff>97692</xdr:colOff>
      <xdr:row>22</xdr:row>
      <xdr:rowOff>0</xdr:rowOff>
    </xdr:from>
    <xdr:to>
      <xdr:col>13</xdr:col>
      <xdr:colOff>349250</xdr:colOff>
      <xdr:row>44</xdr:row>
      <xdr:rowOff>158750</xdr:rowOff>
    </xdr:to>
    <mc:AlternateContent xmlns:mc="http://schemas.openxmlformats.org/markup-compatibility/2006">
      <mc:Choice xmlns:cx1="http://schemas.microsoft.com/office/drawing/2015/9/8/chartex" Requires="cx1">
        <xdr:graphicFrame macro="">
          <xdr:nvGraphicFramePr>
            <xdr:cNvPr id="36" name="Chart 35">
              <a:extLst>
                <a:ext uri="{FF2B5EF4-FFF2-40B4-BE49-F238E27FC236}">
                  <a16:creationId xmlns:a16="http://schemas.microsoft.com/office/drawing/2014/main" id="{00000000-0008-0000-0000-000024000000}"/>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12"/>
            </a:graphicData>
          </a:graphic>
        </xdr:graphicFrame>
      </mc:Choice>
      <mc:Fallback>
        <xdr:sp macro="" textlink="">
          <xdr:nvSpPr>
            <xdr:cNvPr id="0" name=""/>
            <xdr:cNvSpPr>
              <a:spLocks noTextEdit="1"/>
            </xdr:cNvSpPr>
          </xdr:nvSpPr>
          <xdr:spPr>
            <a:xfrm>
              <a:off x="97692" y="8734425"/>
              <a:ext cx="9757508" cy="5368925"/>
            </a:xfrm>
            <a:prstGeom prst="rect">
              <a:avLst/>
            </a:prstGeom>
            <a:solidFill>
              <a:prstClr val="white"/>
            </a:solidFill>
            <a:ln w="1">
              <a:solidFill>
                <a:prstClr val="green"/>
              </a:solidFill>
            </a:ln>
          </xdr:spPr>
          <xdr:txBody>
            <a:bodyPr vertOverflow="clip" horzOverflow="clip"/>
            <a:lstStyle/>
            <a:p>
              <a:r>
                <a:rPr lang="en-GB" sz="1100"/>
                <a:t>This chart isn't available in your version of Excel.
Editing this shape or saving this workbook into a different file format will permanently break the chart.</a:t>
              </a:r>
            </a:p>
          </xdr:txBody>
        </xdr:sp>
      </mc:Fallback>
    </mc:AlternateContent>
    <xdr:clientData/>
  </xdr:twoCellAnchor>
  <xdr:twoCellAnchor>
    <xdr:from>
      <xdr:col>38</xdr:col>
      <xdr:colOff>161460</xdr:colOff>
      <xdr:row>1</xdr:row>
      <xdr:rowOff>3485</xdr:rowOff>
    </xdr:from>
    <xdr:to>
      <xdr:col>48</xdr:col>
      <xdr:colOff>539750</xdr:colOff>
      <xdr:row>14</xdr:row>
      <xdr:rowOff>142874</xdr:rowOff>
    </xdr:to>
    <mc:AlternateContent xmlns:mc="http://schemas.openxmlformats.org/markup-compatibility/2006">
      <mc:Choice xmlns:cx1="http://schemas.microsoft.com/office/drawing/2015/9/8/chartex" Requires="cx1">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13"/>
            </a:graphicData>
          </a:graphic>
        </xdr:graphicFrame>
      </mc:Choice>
      <mc:Fallback>
        <xdr:sp macro="" textlink="">
          <xdr:nvSpPr>
            <xdr:cNvPr id="0" name=""/>
            <xdr:cNvSpPr>
              <a:spLocks noTextEdit="1"/>
            </xdr:cNvSpPr>
          </xdr:nvSpPr>
          <xdr:spPr>
            <a:xfrm>
              <a:off x="24450210" y="641660"/>
              <a:ext cx="6445715" cy="5501964"/>
            </a:xfrm>
            <a:prstGeom prst="rect">
              <a:avLst/>
            </a:prstGeom>
            <a:solidFill>
              <a:prstClr val="white"/>
            </a:solidFill>
            <a:ln w="1">
              <a:solidFill>
                <a:prstClr val="green"/>
              </a:solidFill>
            </a:ln>
          </xdr:spPr>
          <xdr:txBody>
            <a:bodyPr vertOverflow="clip" horzOverflow="clip"/>
            <a:lstStyle/>
            <a:p>
              <a:r>
                <a:rPr lang="en-GB" sz="1100"/>
                <a:t>This chart isn't available in your version of Excel.
Editing this shape or saving this workbook into a different file format will permanently break the chart.</a:t>
              </a:r>
            </a:p>
          </xdr:txBody>
        </xdr:sp>
      </mc:Fallback>
    </mc:AlternateContent>
    <xdr:clientData/>
  </xdr:twoCellAnchor>
  <mc:AlternateContent xmlns:mc="http://schemas.openxmlformats.org/markup-compatibility/2006">
    <mc:Choice xmlns:a14="http://schemas.microsoft.com/office/drawing/2010/main" Requires="a14">
      <xdr:twoCellAnchor>
        <xdr:from>
          <xdr:col>33</xdr:col>
          <xdr:colOff>76200</xdr:colOff>
          <xdr:row>14</xdr:row>
          <xdr:rowOff>476251</xdr:rowOff>
        </xdr:from>
        <xdr:to>
          <xdr:col>41</xdr:col>
          <xdr:colOff>460374</xdr:colOff>
          <xdr:row>44</xdr:row>
          <xdr:rowOff>47626</xdr:rowOff>
        </xdr:to>
        <xdr:grpSp>
          <xdr:nvGrpSpPr>
            <xdr:cNvPr id="23" name="Group 22">
              <a:extLst>
                <a:ext uri="{FF2B5EF4-FFF2-40B4-BE49-F238E27FC236}">
                  <a16:creationId xmlns:a16="http://schemas.microsoft.com/office/drawing/2014/main" id="{00000000-0008-0000-0000-000017000000}"/>
                </a:ext>
              </a:extLst>
            </xdr:cNvPr>
            <xdr:cNvGrpSpPr/>
          </xdr:nvGrpSpPr>
          <xdr:grpSpPr>
            <a:xfrm>
              <a:off x="20589798" y="6470031"/>
              <a:ext cx="5983015" cy="7446924"/>
              <a:chOff x="9190789" y="1164087"/>
              <a:chExt cx="6157911" cy="11845211"/>
            </a:xfrm>
          </xdr:grpSpPr>
          <xdr:pic>
            <xdr:nvPicPr>
              <xdr:cNvPr id="89" name="Picture 88">
                <a:extLst>
                  <a:ext uri="{FF2B5EF4-FFF2-40B4-BE49-F238E27FC236}">
                    <a16:creationId xmlns:a16="http://schemas.microsoft.com/office/drawing/2014/main" id="{00000000-0008-0000-0000-000059000000}"/>
                  </a:ext>
                </a:extLst>
              </xdr:cNvPr>
              <xdr:cNvPicPr>
                <a:picLocks noChangeAspect="1" noChangeArrowheads="1"/>
                <a:extLst>
                  <a:ext uri="{84589F7E-364E-4C9E-8A38-B11213B215E9}">
                    <a14:cameraTool cellRange="$CN$169:$DG$173" spid="_x0000_s31174"/>
                  </a:ext>
                </a:extLst>
              </xdr:cNvPicPr>
            </xdr:nvPicPr>
            <xdr:blipFill>
              <a:blip xmlns:r="http://schemas.openxmlformats.org/officeDocument/2006/relationships" r:embed="rId14"/>
              <a:srcRect/>
              <a:stretch>
                <a:fillRect/>
              </a:stretch>
            </xdr:blipFill>
            <xdr:spPr bwMode="auto">
              <a:xfrm>
                <a:off x="9191453" y="2098311"/>
                <a:ext cx="6157247" cy="914791"/>
              </a:xfrm>
              <a:prstGeom prst="rect">
                <a:avLst/>
              </a:prstGeom>
              <a:noFill/>
              <a:extLst>
                <a:ext uri="{909E8E84-426E-40DD-AFC4-6F175D3DCCD1}">
                  <a14:hiddenFill>
                    <a:solidFill>
                      <a:srgbClr val="FFFFFF"/>
                    </a:solidFill>
                  </a14:hiddenFill>
                </a:ext>
              </a:extLst>
            </xdr:spPr>
          </xdr:pic>
          <xdr:pic>
            <xdr:nvPicPr>
              <xdr:cNvPr id="87" name="Picture 86">
                <a:extLst>
                  <a:ext uri="{FF2B5EF4-FFF2-40B4-BE49-F238E27FC236}">
                    <a16:creationId xmlns:a16="http://schemas.microsoft.com/office/drawing/2014/main" id="{00000000-0008-0000-0000-000057000000}"/>
                  </a:ext>
                </a:extLst>
              </xdr:cNvPr>
              <xdr:cNvPicPr>
                <a:picLocks noChangeAspect="1" noChangeArrowheads="1"/>
                <a:extLst>
                  <a:ext uri="{84589F7E-364E-4C9E-8A38-B11213B215E9}">
                    <a14:cameraTool cellRange="$CN$176:$DG$180" spid="_x0000_s31175"/>
                  </a:ext>
                </a:extLst>
              </xdr:cNvPicPr>
            </xdr:nvPicPr>
            <xdr:blipFill>
              <a:blip xmlns:r="http://schemas.openxmlformats.org/officeDocument/2006/relationships" r:embed="rId15"/>
              <a:srcRect/>
              <a:stretch>
                <a:fillRect/>
              </a:stretch>
            </xdr:blipFill>
            <xdr:spPr bwMode="auto">
              <a:xfrm>
                <a:off x="9195356" y="8445957"/>
                <a:ext cx="6153343" cy="913360"/>
              </a:xfrm>
              <a:prstGeom prst="rect">
                <a:avLst/>
              </a:prstGeom>
              <a:noFill/>
              <a:extLst>
                <a:ext uri="{909E8E84-426E-40DD-AFC4-6F175D3DCCD1}">
                  <a14:hiddenFill>
                    <a:solidFill>
                      <a:srgbClr val="FFFFFF"/>
                    </a:solidFill>
                  </a14:hiddenFill>
                </a:ext>
              </a:extLst>
            </xdr:spPr>
          </xdr:pic>
          <xdr:pic>
            <xdr:nvPicPr>
              <xdr:cNvPr id="122" name="Picture 121">
                <a:extLst>
                  <a:ext uri="{FF2B5EF4-FFF2-40B4-BE49-F238E27FC236}">
                    <a16:creationId xmlns:a16="http://schemas.microsoft.com/office/drawing/2014/main" id="{00000000-0008-0000-0000-00007A000000}"/>
                  </a:ext>
                </a:extLst>
              </xdr:cNvPr>
              <xdr:cNvPicPr>
                <a:picLocks noChangeAspect="1" noChangeArrowheads="1"/>
                <a:extLst>
                  <a:ext uri="{84589F7E-364E-4C9E-8A38-B11213B215E9}">
                    <a14:cameraTool cellRange="$CN$185:$DG$189" spid="_x0000_s31176"/>
                  </a:ext>
                </a:extLst>
              </xdr:cNvPicPr>
            </xdr:nvPicPr>
            <xdr:blipFill>
              <a:blip xmlns:r="http://schemas.openxmlformats.org/officeDocument/2006/relationships" r:embed="rId16"/>
              <a:srcRect/>
              <a:stretch>
                <a:fillRect/>
              </a:stretch>
            </xdr:blipFill>
            <xdr:spPr bwMode="auto">
              <a:xfrm>
                <a:off x="9198203" y="6630851"/>
                <a:ext cx="6139549" cy="927218"/>
              </a:xfrm>
              <a:prstGeom prst="rect">
                <a:avLst/>
              </a:prstGeom>
              <a:noFill/>
              <a:extLst>
                <a:ext uri="{909E8E84-426E-40DD-AFC4-6F175D3DCCD1}">
                  <a14:hiddenFill>
                    <a:solidFill>
                      <a:srgbClr val="FFFFFF"/>
                    </a:solidFill>
                  </a14:hiddenFill>
                </a:ext>
              </a:extLst>
            </xdr:spPr>
          </xdr:pic>
          <xdr:pic>
            <xdr:nvPicPr>
              <xdr:cNvPr id="123" name="Picture 122">
                <a:extLst>
                  <a:ext uri="{FF2B5EF4-FFF2-40B4-BE49-F238E27FC236}">
                    <a16:creationId xmlns:a16="http://schemas.microsoft.com/office/drawing/2014/main" id="{00000000-0008-0000-0000-00007B000000}"/>
                  </a:ext>
                </a:extLst>
              </xdr:cNvPr>
              <xdr:cNvPicPr>
                <a:picLocks noChangeAspect="1" noChangeArrowheads="1"/>
                <a:extLst>
                  <a:ext uri="{84589F7E-364E-4C9E-8A38-B11213B215E9}">
                    <a14:cameraTool cellRange="$CN$191:$DG$195" spid="_x0000_s31177"/>
                  </a:ext>
                </a:extLst>
              </xdr:cNvPicPr>
            </xdr:nvPicPr>
            <xdr:blipFill>
              <a:blip xmlns:r="http://schemas.openxmlformats.org/officeDocument/2006/relationships" r:embed="rId17"/>
              <a:srcRect/>
              <a:stretch>
                <a:fillRect/>
              </a:stretch>
            </xdr:blipFill>
            <xdr:spPr bwMode="auto">
              <a:xfrm>
                <a:off x="9194956" y="4874845"/>
                <a:ext cx="6142795" cy="913424"/>
              </a:xfrm>
              <a:prstGeom prst="rect">
                <a:avLst/>
              </a:prstGeom>
              <a:noFill/>
              <a:extLst>
                <a:ext uri="{909E8E84-426E-40DD-AFC4-6F175D3DCCD1}">
                  <a14:hiddenFill>
                    <a:solidFill>
                      <a:srgbClr val="FFFFFF"/>
                    </a:solidFill>
                  </a14:hiddenFill>
                </a:ext>
              </a:extLst>
            </xdr:spPr>
          </xdr:pic>
          <xdr:pic>
            <xdr:nvPicPr>
              <xdr:cNvPr id="124" name="Picture 123">
                <a:extLst>
                  <a:ext uri="{FF2B5EF4-FFF2-40B4-BE49-F238E27FC236}">
                    <a16:creationId xmlns:a16="http://schemas.microsoft.com/office/drawing/2014/main" id="{00000000-0008-0000-0000-00007C000000}"/>
                  </a:ext>
                </a:extLst>
              </xdr:cNvPr>
              <xdr:cNvPicPr>
                <a:picLocks noChangeAspect="1" noChangeArrowheads="1"/>
                <a:extLst>
                  <a:ext uri="{84589F7E-364E-4C9E-8A38-B11213B215E9}">
                    <a14:cameraTool cellRange="$CN$197:$DG$201" spid="_x0000_s31178"/>
                  </a:ext>
                </a:extLst>
              </xdr:cNvPicPr>
            </xdr:nvPicPr>
            <xdr:blipFill>
              <a:blip xmlns:r="http://schemas.openxmlformats.org/officeDocument/2006/relationships" r:embed="rId18"/>
              <a:srcRect/>
              <a:stretch>
                <a:fillRect/>
              </a:stretch>
            </xdr:blipFill>
            <xdr:spPr bwMode="auto">
              <a:xfrm>
                <a:off x="9196498" y="7530617"/>
                <a:ext cx="6152202" cy="927314"/>
              </a:xfrm>
              <a:prstGeom prst="rect">
                <a:avLst/>
              </a:prstGeom>
              <a:noFill/>
              <a:extLst>
                <a:ext uri="{909E8E84-426E-40DD-AFC4-6F175D3DCCD1}">
                  <a14:hiddenFill>
                    <a:solidFill>
                      <a:srgbClr val="FFFFFF"/>
                    </a:solidFill>
                  </a14:hiddenFill>
                </a:ext>
              </a:extLst>
            </xdr:spPr>
          </xdr:pic>
          <xdr:pic>
            <xdr:nvPicPr>
              <xdr:cNvPr id="125" name="Picture 124">
                <a:extLst>
                  <a:ext uri="{FF2B5EF4-FFF2-40B4-BE49-F238E27FC236}">
                    <a16:creationId xmlns:a16="http://schemas.microsoft.com/office/drawing/2014/main" id="{00000000-0008-0000-0000-00007D000000}"/>
                  </a:ext>
                </a:extLst>
              </xdr:cNvPr>
              <xdr:cNvPicPr>
                <a:picLocks noChangeAspect="1" noChangeArrowheads="1"/>
                <a:extLst>
                  <a:ext uri="{84589F7E-364E-4C9E-8A38-B11213B215E9}">
                    <a14:cameraTool cellRange="$CN$203:$DG$207" spid="_x0000_s31179"/>
                  </a:ext>
                </a:extLst>
              </xdr:cNvPicPr>
            </xdr:nvPicPr>
            <xdr:blipFill>
              <a:blip xmlns:r="http://schemas.openxmlformats.org/officeDocument/2006/relationships" r:embed="rId19"/>
              <a:srcRect/>
              <a:stretch>
                <a:fillRect/>
              </a:stretch>
            </xdr:blipFill>
            <xdr:spPr bwMode="auto">
              <a:xfrm>
                <a:off x="9191872" y="9350322"/>
                <a:ext cx="6145880" cy="929872"/>
              </a:xfrm>
              <a:prstGeom prst="rect">
                <a:avLst/>
              </a:prstGeom>
              <a:noFill/>
              <a:extLst>
                <a:ext uri="{909E8E84-426E-40DD-AFC4-6F175D3DCCD1}">
                  <a14:hiddenFill>
                    <a:solidFill>
                      <a:srgbClr val="FFFFFF"/>
                    </a:solidFill>
                  </a14:hiddenFill>
                </a:ext>
              </a:extLst>
            </xdr:spPr>
          </xdr:pic>
          <xdr:pic>
            <xdr:nvPicPr>
              <xdr:cNvPr id="126" name="Picture 125">
                <a:extLst>
                  <a:ext uri="{FF2B5EF4-FFF2-40B4-BE49-F238E27FC236}">
                    <a16:creationId xmlns:a16="http://schemas.microsoft.com/office/drawing/2014/main" id="{00000000-0008-0000-0000-00007E000000}"/>
                  </a:ext>
                </a:extLst>
              </xdr:cNvPr>
              <xdr:cNvPicPr>
                <a:picLocks noChangeAspect="1" noChangeArrowheads="1"/>
                <a:extLst>
                  <a:ext uri="{84589F7E-364E-4C9E-8A38-B11213B215E9}">
                    <a14:cameraTool cellRange="$CN$209:$DG$213" spid="_x0000_s31180"/>
                  </a:ext>
                </a:extLst>
              </xdr:cNvPicPr>
            </xdr:nvPicPr>
            <xdr:blipFill>
              <a:blip xmlns:r="http://schemas.openxmlformats.org/officeDocument/2006/relationships" r:embed="rId20"/>
              <a:srcRect/>
              <a:stretch>
                <a:fillRect/>
              </a:stretch>
            </xdr:blipFill>
            <xdr:spPr bwMode="auto">
              <a:xfrm>
                <a:off x="9194924" y="2974614"/>
                <a:ext cx="6142827" cy="970760"/>
              </a:xfrm>
              <a:prstGeom prst="rect">
                <a:avLst/>
              </a:prstGeom>
              <a:noFill/>
              <a:extLst>
                <a:ext uri="{909E8E84-426E-40DD-AFC4-6F175D3DCCD1}">
                  <a14:hiddenFill>
                    <a:solidFill>
                      <a:srgbClr val="FFFFFF"/>
                    </a:solidFill>
                  </a14:hiddenFill>
                </a:ext>
              </a:extLst>
            </xdr:spPr>
          </xdr:pic>
          <xdr:pic>
            <xdr:nvPicPr>
              <xdr:cNvPr id="127" name="Picture 126">
                <a:extLst>
                  <a:ext uri="{FF2B5EF4-FFF2-40B4-BE49-F238E27FC236}">
                    <a16:creationId xmlns:a16="http://schemas.microsoft.com/office/drawing/2014/main" id="{00000000-0008-0000-0000-00007F000000}"/>
                  </a:ext>
                </a:extLst>
              </xdr:cNvPr>
              <xdr:cNvPicPr>
                <a:picLocks noChangeAspect="1" noChangeArrowheads="1"/>
                <a:extLst>
                  <a:ext uri="{84589F7E-364E-4C9E-8A38-B11213B215E9}">
                    <a14:cameraTool cellRange="$CN$220:$DG$224" spid="_x0000_s31181"/>
                  </a:ext>
                </a:extLst>
              </xdr:cNvPicPr>
            </xdr:nvPicPr>
            <xdr:blipFill>
              <a:blip xmlns:r="http://schemas.openxmlformats.org/officeDocument/2006/relationships" r:embed="rId21"/>
              <a:srcRect/>
              <a:stretch>
                <a:fillRect/>
              </a:stretch>
            </xdr:blipFill>
            <xdr:spPr bwMode="auto">
              <a:xfrm>
                <a:off x="9190997" y="5781398"/>
                <a:ext cx="6146755" cy="864293"/>
              </a:xfrm>
              <a:prstGeom prst="rect">
                <a:avLst/>
              </a:prstGeom>
              <a:noFill/>
              <a:extLst>
                <a:ext uri="{909E8E84-426E-40DD-AFC4-6F175D3DCCD1}">
                  <a14:hiddenFill>
                    <a:solidFill>
                      <a:srgbClr val="FFFFFF"/>
                    </a:solidFill>
                  </a14:hiddenFill>
                </a:ext>
              </a:extLst>
            </xdr:spPr>
          </xdr:pic>
          <xdr:pic>
            <xdr:nvPicPr>
              <xdr:cNvPr id="128" name="Picture 127">
                <a:extLst>
                  <a:ext uri="{FF2B5EF4-FFF2-40B4-BE49-F238E27FC236}">
                    <a16:creationId xmlns:a16="http://schemas.microsoft.com/office/drawing/2014/main" id="{00000000-0008-0000-0000-000080000000}"/>
                  </a:ext>
                </a:extLst>
              </xdr:cNvPr>
              <xdr:cNvPicPr>
                <a:picLocks noChangeAspect="1" noChangeArrowheads="1"/>
                <a:extLst>
                  <a:ext uri="{84589F7E-364E-4C9E-8A38-B11213B215E9}">
                    <a14:cameraTool cellRange="$CN$226:$DG$230" spid="_x0000_s31182"/>
                  </a:ext>
                </a:extLst>
              </xdr:cNvPicPr>
            </xdr:nvPicPr>
            <xdr:blipFill>
              <a:blip xmlns:r="http://schemas.openxmlformats.org/officeDocument/2006/relationships" r:embed="rId22"/>
              <a:srcRect/>
              <a:stretch>
                <a:fillRect/>
              </a:stretch>
            </xdr:blipFill>
            <xdr:spPr bwMode="auto">
              <a:xfrm>
                <a:off x="9190789" y="3917633"/>
                <a:ext cx="6131038" cy="966712"/>
              </a:xfrm>
              <a:prstGeom prst="rect">
                <a:avLst/>
              </a:prstGeom>
              <a:noFill/>
              <a:extLst>
                <a:ext uri="{909E8E84-426E-40DD-AFC4-6F175D3DCCD1}">
                  <a14:hiddenFill>
                    <a:solidFill>
                      <a:srgbClr val="FFFFFF"/>
                    </a:solidFill>
                  </a14:hiddenFill>
                </a:ext>
              </a:extLst>
            </xdr:spPr>
          </xdr:pic>
          <xdr:pic>
            <xdr:nvPicPr>
              <xdr:cNvPr id="129" name="Picture 128">
                <a:extLst>
                  <a:ext uri="{FF2B5EF4-FFF2-40B4-BE49-F238E27FC236}">
                    <a16:creationId xmlns:a16="http://schemas.microsoft.com/office/drawing/2014/main" id="{00000000-0008-0000-0000-000081000000}"/>
                  </a:ext>
                </a:extLst>
              </xdr:cNvPr>
              <xdr:cNvPicPr>
                <a:picLocks noChangeAspect="1" noChangeArrowheads="1"/>
                <a:extLst>
                  <a:ext uri="{84589F7E-364E-4C9E-8A38-B11213B215E9}">
                    <a14:cameraTool cellRange="$CN$232:$DG$236" spid="_x0000_s31183"/>
                  </a:ext>
                </a:extLst>
              </xdr:cNvPicPr>
            </xdr:nvPicPr>
            <xdr:blipFill>
              <a:blip xmlns:r="http://schemas.openxmlformats.org/officeDocument/2006/relationships" r:embed="rId23"/>
              <a:srcRect/>
              <a:stretch>
                <a:fillRect/>
              </a:stretch>
            </xdr:blipFill>
            <xdr:spPr bwMode="auto">
              <a:xfrm>
                <a:off x="9193151" y="11160484"/>
                <a:ext cx="6144601" cy="959360"/>
              </a:xfrm>
              <a:prstGeom prst="rect">
                <a:avLst/>
              </a:prstGeom>
              <a:noFill/>
              <a:extLst>
                <a:ext uri="{909E8E84-426E-40DD-AFC4-6F175D3DCCD1}">
                  <a14:hiddenFill>
                    <a:solidFill>
                      <a:srgbClr val="FFFFFF"/>
                    </a:solidFill>
                  </a14:hiddenFill>
                </a:ext>
              </a:extLst>
            </xdr:spPr>
          </xdr:pic>
          <xdr:pic>
            <xdr:nvPicPr>
              <xdr:cNvPr id="130" name="Picture 129">
                <a:extLst>
                  <a:ext uri="{FF2B5EF4-FFF2-40B4-BE49-F238E27FC236}">
                    <a16:creationId xmlns:a16="http://schemas.microsoft.com/office/drawing/2014/main" id="{00000000-0008-0000-0000-000082000000}"/>
                  </a:ext>
                </a:extLst>
              </xdr:cNvPr>
              <xdr:cNvPicPr>
                <a:picLocks noChangeAspect="1" noChangeArrowheads="1"/>
                <a:extLst>
                  <a:ext uri="{84589F7E-364E-4C9E-8A38-B11213B215E9}">
                    <a14:cameraTool cellRange="$CN$238:$DG$242" spid="_x0000_s31184"/>
                  </a:ext>
                </a:extLst>
              </xdr:cNvPicPr>
            </xdr:nvPicPr>
            <xdr:blipFill>
              <a:blip xmlns:r="http://schemas.openxmlformats.org/officeDocument/2006/relationships" r:embed="rId24"/>
              <a:srcRect/>
              <a:stretch>
                <a:fillRect/>
              </a:stretch>
            </xdr:blipFill>
            <xdr:spPr bwMode="auto">
              <a:xfrm>
                <a:off x="9196271" y="12094297"/>
                <a:ext cx="6130532" cy="915001"/>
              </a:xfrm>
              <a:prstGeom prst="rect">
                <a:avLst/>
              </a:prstGeom>
              <a:noFill/>
              <a:extLst>
                <a:ext uri="{909E8E84-426E-40DD-AFC4-6F175D3DCCD1}">
                  <a14:hiddenFill>
                    <a:solidFill>
                      <a:srgbClr val="FFFFFF"/>
                    </a:solidFill>
                  </a14:hiddenFill>
                </a:ext>
              </a:extLst>
            </xdr:spPr>
          </xdr:pic>
          <xdr:pic>
            <xdr:nvPicPr>
              <xdr:cNvPr id="131" name="Picture 130">
                <a:extLst>
                  <a:ext uri="{FF2B5EF4-FFF2-40B4-BE49-F238E27FC236}">
                    <a16:creationId xmlns:a16="http://schemas.microsoft.com/office/drawing/2014/main" id="{00000000-0008-0000-0000-000083000000}"/>
                  </a:ext>
                </a:extLst>
              </xdr:cNvPr>
              <xdr:cNvPicPr>
                <a:picLocks noChangeAspect="1" noChangeArrowheads="1"/>
                <a:extLst>
                  <a:ext uri="{84589F7E-364E-4C9E-8A38-B11213B215E9}">
                    <a14:cameraTool cellRange="$CN$163:$DG$167" spid="_x0000_s31185"/>
                  </a:ext>
                </a:extLst>
              </xdr:cNvPicPr>
            </xdr:nvPicPr>
            <xdr:blipFill>
              <a:blip xmlns:r="http://schemas.openxmlformats.org/officeDocument/2006/relationships" r:embed="rId25"/>
              <a:stretch>
                <a:fillRect/>
              </a:stretch>
            </xdr:blipFill>
            <xdr:spPr bwMode="auto">
              <a:xfrm>
                <a:off x="9195273" y="1164087"/>
                <a:ext cx="6131529" cy="958931"/>
              </a:xfrm>
              <a:prstGeom prst="rect">
                <a:avLst/>
              </a:prstGeom>
              <a:noFill/>
              <a:ln>
                <a:noFill/>
              </a:ln>
              <a:extLst>
                <a:ext uri="{909E8E84-426E-40DD-AFC4-6F175D3DCCD1}">
                  <a14:hiddenFill>
                    <a:solidFill>
                      <a:srgbClr val="FFFFFF"/>
                    </a:solidFill>
                  </a14:hiddenFill>
                </a:ext>
              </a:extLst>
            </xdr:spPr>
          </xdr:pic>
          <xdr:pic>
            <xdr:nvPicPr>
              <xdr:cNvPr id="132" name="Picture 131">
                <a:extLst>
                  <a:ext uri="{FF2B5EF4-FFF2-40B4-BE49-F238E27FC236}">
                    <a16:creationId xmlns:a16="http://schemas.microsoft.com/office/drawing/2014/main" id="{00000000-0008-0000-0000-000084000000}"/>
                  </a:ext>
                </a:extLst>
              </xdr:cNvPr>
              <xdr:cNvPicPr>
                <a:picLocks noChangeAspect="1" noChangeArrowheads="1"/>
                <a:extLst>
                  <a:ext uri="{84589F7E-364E-4C9E-8A38-B11213B215E9}">
                    <a14:cameraTool cellRange="$CN$244:$DG$248" spid="_x0000_s31186"/>
                  </a:ext>
                </a:extLst>
              </xdr:cNvPicPr>
            </xdr:nvPicPr>
            <xdr:blipFill>
              <a:blip xmlns:r="http://schemas.openxmlformats.org/officeDocument/2006/relationships" r:embed="rId26"/>
              <a:srcRect/>
              <a:stretch>
                <a:fillRect/>
              </a:stretch>
            </xdr:blipFill>
            <xdr:spPr bwMode="auto">
              <a:xfrm>
                <a:off x="9193515" y="10269117"/>
                <a:ext cx="6144237" cy="909499"/>
              </a:xfrm>
              <a:prstGeom prst="rect">
                <a:avLst/>
              </a:prstGeom>
              <a:noFill/>
              <a:extLst>
                <a:ext uri="{909E8E84-426E-40DD-AFC4-6F175D3DCCD1}">
                  <a14:hiddenFill>
                    <a:solidFill>
                      <a:srgbClr val="FFFFFF"/>
                    </a:solidFill>
                  </a14:hiddenFill>
                </a:ext>
              </a:extLst>
            </xdr:spPr>
          </xdr:pic>
        </xdr:grpSp>
        <xdr:clientData/>
      </xdr:twoCellAnchor>
    </mc:Choice>
    <mc:Fallback/>
  </mc:AlternateContent>
  <xdr:twoCellAnchor>
    <xdr:from>
      <xdr:col>91</xdr:col>
      <xdr:colOff>100239</xdr:colOff>
      <xdr:row>243</xdr:row>
      <xdr:rowOff>81188</xdr:rowOff>
    </xdr:from>
    <xdr:to>
      <xdr:col>96</xdr:col>
      <xdr:colOff>390770</xdr:colOff>
      <xdr:row>245</xdr:row>
      <xdr:rowOff>48846</xdr:rowOff>
    </xdr:to>
    <xdr:sp macro="" textlink="">
      <xdr:nvSpPr>
        <xdr:cNvPr id="90" name="TextBox 89">
          <a:extLst>
            <a:ext uri="{FF2B5EF4-FFF2-40B4-BE49-F238E27FC236}">
              <a16:creationId xmlns:a16="http://schemas.microsoft.com/office/drawing/2014/main" id="{00000000-0008-0000-0000-00005A000000}"/>
            </a:ext>
          </a:extLst>
        </xdr:cNvPr>
        <xdr:cNvSpPr txBox="1"/>
      </xdr:nvSpPr>
      <xdr:spPr>
        <a:xfrm>
          <a:off x="49740143" y="52578592"/>
          <a:ext cx="3343415" cy="35842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GB" sz="2400" b="0">
              <a:solidFill>
                <a:schemeClr val="tx1"/>
              </a:solidFill>
              <a:latin typeface="Museo Sans 100" panose="02000000000000000000" pitchFamily="50" charset="0"/>
            </a:rPr>
            <a:t>Clothing and footwear </a:t>
          </a:r>
        </a:p>
      </xdr:txBody>
    </xdr:sp>
    <xdr:clientData/>
  </xdr:twoCellAnchor>
  <xdr:twoCellAnchor>
    <xdr:from>
      <xdr:col>104</xdr:col>
      <xdr:colOff>293077</xdr:colOff>
      <xdr:row>242</xdr:row>
      <xdr:rowOff>170962</xdr:rowOff>
    </xdr:from>
    <xdr:to>
      <xdr:col>110</xdr:col>
      <xdr:colOff>545829</xdr:colOff>
      <xdr:row>247</xdr:row>
      <xdr:rowOff>183172</xdr:rowOff>
    </xdr:to>
    <xdr:sp macro="" textlink="$CO$144">
      <xdr:nvSpPr>
        <xdr:cNvPr id="91" name="TextBox 90">
          <a:extLst>
            <a:ext uri="{FF2B5EF4-FFF2-40B4-BE49-F238E27FC236}">
              <a16:creationId xmlns:a16="http://schemas.microsoft.com/office/drawing/2014/main" id="{00000000-0008-0000-0000-00005B000000}"/>
            </a:ext>
          </a:extLst>
        </xdr:cNvPr>
        <xdr:cNvSpPr txBox="1"/>
      </xdr:nvSpPr>
      <xdr:spPr>
        <a:xfrm>
          <a:off x="57870481" y="52472981"/>
          <a:ext cx="3916213" cy="9891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fld id="{3A3A4B8A-A8ED-4DCD-B3AF-0A6F63371B21}" type="TxLink">
            <a:rPr lang="en-US" sz="3600" b="1" i="0" u="none" strike="noStrike">
              <a:solidFill>
                <a:srgbClr val="000000"/>
              </a:solidFill>
              <a:latin typeface="Museo Sans 300" panose="02000000000000000000" pitchFamily="50" charset="0"/>
              <a:cs typeface="Calibri"/>
            </a:rPr>
            <a:pPr algn="l"/>
            <a:t>Higher than 61%</a:t>
          </a:fld>
          <a:endParaRPr lang="en-GB" sz="3600" b="1">
            <a:latin typeface="Museo Sans 300" panose="02000000000000000000" pitchFamily="50" charset="0"/>
          </a:endParaRPr>
        </a:p>
      </xdr:txBody>
    </xdr:sp>
    <xdr:clientData/>
  </xdr:twoCellAnchor>
  <xdr:twoCellAnchor>
    <xdr:from>
      <xdr:col>14</xdr:col>
      <xdr:colOff>155799</xdr:colOff>
      <xdr:row>3</xdr:row>
      <xdr:rowOff>171389</xdr:rowOff>
    </xdr:from>
    <xdr:to>
      <xdr:col>31</xdr:col>
      <xdr:colOff>555625</xdr:colOff>
      <xdr:row>20</xdr:row>
      <xdr:rowOff>238728</xdr:rowOff>
    </xdr:to>
    <xdr:graphicFrame macro="">
      <xdr:nvGraphicFramePr>
        <xdr:cNvPr id="88" name="Chart 87">
          <a:extLst>
            <a:ext uri="{FF2B5EF4-FFF2-40B4-BE49-F238E27FC236}">
              <a16:creationId xmlns:a16="http://schemas.microsoft.com/office/drawing/2014/main" id="{00000000-0008-0000-0000-00005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editAs="oneCell">
    <xdr:from>
      <xdr:col>42</xdr:col>
      <xdr:colOff>51076</xdr:colOff>
      <xdr:row>36</xdr:row>
      <xdr:rowOff>158750</xdr:rowOff>
    </xdr:from>
    <xdr:to>
      <xdr:col>46</xdr:col>
      <xdr:colOff>510923</xdr:colOff>
      <xdr:row>40</xdr:row>
      <xdr:rowOff>145583</xdr:rowOff>
    </xdr:to>
    <xdr:pic>
      <xdr:nvPicPr>
        <xdr:cNvPr id="76" name="Picture 75">
          <a:extLst>
            <a:ext uri="{FF2B5EF4-FFF2-40B4-BE49-F238E27FC236}">
              <a16:creationId xmlns:a16="http://schemas.microsoft.com/office/drawing/2014/main" id="{00000000-0008-0000-0000-00004C000000}"/>
            </a:ext>
          </a:extLst>
        </xdr:cNvPr>
        <xdr:cNvPicPr>
          <a:picLocks noChangeAspect="1"/>
        </xdr:cNvPicPr>
      </xdr:nvPicPr>
      <xdr:blipFill>
        <a:blip xmlns:r="http://schemas.openxmlformats.org/officeDocument/2006/relationships" r:embed="rId28" cstate="print">
          <a:extLst>
            <a:ext uri="{28A0092B-C50C-407E-A947-70E740481C1C}">
              <a14:useLocalDpi xmlns:a14="http://schemas.microsoft.com/office/drawing/2010/main" val="0"/>
            </a:ext>
          </a:extLst>
        </a:blip>
        <a:stretch>
          <a:fillRect/>
        </a:stretch>
      </xdr:blipFill>
      <xdr:spPr>
        <a:xfrm>
          <a:off x="26244826" y="11652250"/>
          <a:ext cx="2761721" cy="764707"/>
        </a:xfrm>
        <a:prstGeom prst="rect">
          <a:avLst/>
        </a:prstGeom>
      </xdr:spPr>
    </xdr:pic>
    <xdr:clientData/>
  </xdr:twoCellAnchor>
  <xdr:twoCellAnchor editAs="oneCell">
    <xdr:from>
      <xdr:col>47</xdr:col>
      <xdr:colOff>100080</xdr:colOff>
      <xdr:row>36</xdr:row>
      <xdr:rowOff>164415</xdr:rowOff>
    </xdr:from>
    <xdr:to>
      <xdr:col>48</xdr:col>
      <xdr:colOff>379753</xdr:colOff>
      <xdr:row>40</xdr:row>
      <xdr:rowOff>129466</xdr:rowOff>
    </xdr:to>
    <xdr:pic>
      <xdr:nvPicPr>
        <xdr:cNvPr id="77" name="Picture 76">
          <a:extLst>
            <a:ext uri="{FF2B5EF4-FFF2-40B4-BE49-F238E27FC236}">
              <a16:creationId xmlns:a16="http://schemas.microsoft.com/office/drawing/2014/main" id="{00000000-0008-0000-0000-00004D000000}"/>
            </a:ext>
          </a:extLst>
        </xdr:cNvPr>
        <xdr:cNvPicPr>
          <a:picLocks noChangeAspect="1"/>
        </xdr:cNvPicPr>
      </xdr:nvPicPr>
      <xdr:blipFill>
        <a:blip xmlns:r="http://schemas.openxmlformats.org/officeDocument/2006/relationships" r:embed="rId29" cstate="print">
          <a:extLst>
            <a:ext uri="{28A0092B-C50C-407E-A947-70E740481C1C}">
              <a14:useLocalDpi xmlns:a14="http://schemas.microsoft.com/office/drawing/2010/main" val="0"/>
            </a:ext>
          </a:extLst>
        </a:blip>
        <a:stretch>
          <a:fillRect/>
        </a:stretch>
      </xdr:blipFill>
      <xdr:spPr>
        <a:xfrm>
          <a:off x="29198955" y="11657915"/>
          <a:ext cx="1025797" cy="742925"/>
        </a:xfrm>
        <a:prstGeom prst="rect">
          <a:avLst/>
        </a:prstGeom>
      </xdr:spPr>
    </xdr:pic>
    <xdr:clientData/>
  </xdr:twoCellAnchor>
  <xdr:twoCellAnchor>
    <xdr:from>
      <xdr:col>25</xdr:col>
      <xdr:colOff>161926</xdr:colOff>
      <xdr:row>24</xdr:row>
      <xdr:rowOff>98270</xdr:rowOff>
    </xdr:from>
    <xdr:to>
      <xdr:col>31</xdr:col>
      <xdr:colOff>571501</xdr:colOff>
      <xdr:row>42</xdr:row>
      <xdr:rowOff>117320</xdr:rowOff>
    </xdr:to>
    <xdr:grpSp>
      <xdr:nvGrpSpPr>
        <xdr:cNvPr id="153" name="Group 152">
          <a:extLst>
            <a:ext uri="{FF2B5EF4-FFF2-40B4-BE49-F238E27FC236}">
              <a16:creationId xmlns:a16="http://schemas.microsoft.com/office/drawing/2014/main" id="{00000000-0008-0000-0000-000099000000}"/>
            </a:ext>
          </a:extLst>
        </xdr:cNvPr>
        <xdr:cNvGrpSpPr/>
      </xdr:nvGrpSpPr>
      <xdr:grpSpPr>
        <a:xfrm>
          <a:off x="16168572" y="9205099"/>
          <a:ext cx="4056953" cy="4363380"/>
          <a:chOff x="17869402" y="4408624"/>
          <a:chExt cx="2023178" cy="2326823"/>
        </a:xfrm>
      </xdr:grpSpPr>
      <mc:AlternateContent xmlns:mc="http://schemas.openxmlformats.org/markup-compatibility/2006" xmlns:a14="http://schemas.microsoft.com/office/drawing/2010/main">
        <mc:Choice Requires="a14">
          <xdr:pic>
            <xdr:nvPicPr>
              <xdr:cNvPr id="154" name="Picture 153">
                <a:extLst>
                  <a:ext uri="{FF2B5EF4-FFF2-40B4-BE49-F238E27FC236}">
                    <a16:creationId xmlns:a16="http://schemas.microsoft.com/office/drawing/2014/main" id="{00000000-0008-0000-0000-00009A000000}"/>
                  </a:ext>
                </a:extLst>
              </xdr:cNvPr>
              <xdr:cNvPicPr>
                <a:picLocks noChangeAspect="1" noChangeArrowheads="1"/>
                <a:extLst>
                  <a:ext uri="{84589F7E-364E-4C9E-8A38-B11213B215E9}">
                    <a14:cameraTool cellRange="$BZ$156:$CI$170" spid="_x0000_s31187"/>
                  </a:ext>
                </a:extLst>
              </xdr:cNvPicPr>
            </xdr:nvPicPr>
            <xdr:blipFill>
              <a:blip xmlns:r="http://schemas.openxmlformats.org/officeDocument/2006/relationships" r:embed="rId30"/>
              <a:srcRect/>
              <a:stretch>
                <a:fillRect/>
              </a:stretch>
            </xdr:blipFill>
            <xdr:spPr bwMode="auto">
              <a:xfrm>
                <a:off x="17869402" y="4408624"/>
                <a:ext cx="2023178" cy="2326823"/>
              </a:xfrm>
              <a:prstGeom prst="rect">
                <a:avLst/>
              </a:prstGeom>
              <a:noFill/>
              <a:extLst>
                <a:ext uri="{909E8E84-426E-40DD-AFC4-6F175D3DCCD1}">
                  <a14:hiddenFill>
                    <a:solidFill>
                      <a:srgbClr val="FFFFFF"/>
                    </a:solidFill>
                  </a14:hiddenFill>
                </a:ext>
              </a:extLst>
            </xdr:spPr>
          </xdr:pic>
        </mc:Choice>
        <mc:Fallback xmlns=""/>
      </mc:AlternateContent>
      <xdr:sp macro="" textlink="">
        <xdr:nvSpPr>
          <xdr:cNvPr id="155" name="TextBox 154">
            <a:extLst>
              <a:ext uri="{FF2B5EF4-FFF2-40B4-BE49-F238E27FC236}">
                <a16:creationId xmlns:a16="http://schemas.microsoft.com/office/drawing/2014/main" id="{00000000-0008-0000-0000-00009B000000}"/>
              </a:ext>
            </a:extLst>
          </xdr:cNvPr>
          <xdr:cNvSpPr txBox="1"/>
        </xdr:nvSpPr>
        <xdr:spPr>
          <a:xfrm>
            <a:off x="18550870" y="4492478"/>
            <a:ext cx="841473" cy="274866"/>
          </a:xfrm>
          <a:prstGeom prst="rect">
            <a:avLst/>
          </a:prstGeom>
          <a:solidFill>
            <a:srgbClr val="F89CD3"/>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GB" sz="1800" b="1" baseline="0">
                <a:solidFill>
                  <a:schemeClr val="bg1"/>
                </a:solidFill>
              </a:rPr>
              <a:t>Income spent </a:t>
            </a:r>
            <a:endParaRPr lang="en-GB" sz="1800" b="1">
              <a:solidFill>
                <a:schemeClr val="bg1"/>
              </a:solidFill>
            </a:endParaRPr>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EM890"/>
  <sheetViews>
    <sheetView showGridLines="0" tabSelected="1" zoomScale="41" zoomScaleNormal="41" workbookViewId="0">
      <selection activeCell="L50" sqref="L50"/>
    </sheetView>
  </sheetViews>
  <sheetFormatPr defaultRowHeight="15"/>
  <cols>
    <col min="1" max="1" width="4.42578125" style="53" customWidth="1"/>
    <col min="2" max="2" width="25.85546875" style="53" customWidth="1"/>
    <col min="3" max="3" width="9" style="53" customWidth="1"/>
    <col min="4" max="5" width="9.140625" style="53" customWidth="1"/>
    <col min="6" max="6" width="9.28515625" style="53" customWidth="1"/>
    <col min="7" max="7" width="9" style="53" customWidth="1"/>
    <col min="8" max="8" width="8.140625" style="53" customWidth="1"/>
    <col min="9" max="9" width="11.85546875" style="53" customWidth="1"/>
    <col min="10" max="10" width="12.28515625" style="53" customWidth="1"/>
    <col min="11" max="11" width="9" style="53" customWidth="1"/>
    <col min="12" max="12" width="11.42578125" style="53" customWidth="1"/>
    <col min="13" max="13" width="14" style="53" customWidth="1"/>
    <col min="14" max="14" width="7" style="53" customWidth="1"/>
    <col min="15" max="15" width="3.140625" style="53" customWidth="1"/>
    <col min="16" max="16" width="10.28515625" style="53" customWidth="1"/>
    <col min="17" max="17" width="8.85546875" style="53" customWidth="1"/>
    <col min="18" max="18" width="13" style="53" customWidth="1"/>
    <col min="19" max="20" width="9.28515625" style="53" customWidth="1"/>
    <col min="21" max="21" width="9.140625" style="53" customWidth="1"/>
    <col min="22" max="22" width="6.42578125" style="53" customWidth="1"/>
    <col min="23" max="23" width="7.28515625" style="53" customWidth="1"/>
    <col min="24" max="24" width="7.5703125" style="53" customWidth="1"/>
    <col min="25" max="25" width="6.28515625" style="53" customWidth="1"/>
    <col min="26" max="26" width="8.28515625" style="53" customWidth="1"/>
    <col min="27" max="27" width="5.85546875" style="57" customWidth="1"/>
    <col min="28" max="28" width="13.140625" style="57" customWidth="1"/>
    <col min="29" max="32" width="9.140625" style="53" customWidth="1"/>
    <col min="33" max="33" width="3.7109375" style="53" customWidth="1"/>
    <col min="34" max="34" width="16.42578125" style="53" customWidth="1"/>
    <col min="35" max="36" width="9.140625" style="53" customWidth="1"/>
    <col min="37" max="37" width="12.7109375" style="53" customWidth="1"/>
    <col min="38" max="38" width="9.140625" style="53" customWidth="1"/>
    <col min="39" max="39" width="9.7109375" style="53" customWidth="1"/>
    <col min="40" max="41" width="9.140625" style="53" customWidth="1"/>
    <col min="42" max="42" width="7.85546875" style="53" customWidth="1"/>
    <col min="43" max="43" width="7.28515625" style="53" customWidth="1"/>
    <col min="44" max="47" width="9.140625" style="53" customWidth="1"/>
    <col min="48" max="48" width="11.28515625" style="53" customWidth="1"/>
    <col min="49" max="77" width="9.140625" style="53" customWidth="1"/>
    <col min="78" max="87" width="3.7109375" style="53" customWidth="1"/>
    <col min="88" max="132" width="9.140625" style="53"/>
    <col min="133" max="133" width="34.7109375" style="53" customWidth="1"/>
    <col min="134" max="134" width="45.42578125" style="53" customWidth="1"/>
    <col min="135" max="16384" width="9.140625" style="53"/>
  </cols>
  <sheetData>
    <row r="1" spans="1:143" ht="50.25" customHeight="1" thickBot="1">
      <c r="A1" s="293" t="s">
        <v>159</v>
      </c>
      <c r="B1" s="293"/>
      <c r="C1" s="293"/>
      <c r="D1" s="293"/>
      <c r="E1" s="293"/>
      <c r="F1" s="293"/>
      <c r="G1" s="293"/>
      <c r="H1" s="293"/>
      <c r="I1" s="293"/>
      <c r="J1" s="293"/>
      <c r="K1" s="293"/>
      <c r="L1" s="293"/>
      <c r="M1" s="293"/>
      <c r="N1" s="293"/>
      <c r="O1" s="293"/>
      <c r="P1" s="293"/>
      <c r="Q1" s="293"/>
      <c r="R1" s="293"/>
      <c r="S1" s="293"/>
      <c r="T1" s="293"/>
      <c r="U1" s="293"/>
      <c r="V1" s="293"/>
      <c r="W1" s="293"/>
      <c r="X1" s="293"/>
      <c r="Y1" s="293"/>
      <c r="Z1" s="293"/>
      <c r="AA1" s="293"/>
      <c r="AB1" s="293"/>
      <c r="AC1" s="293"/>
      <c r="AD1" s="293"/>
      <c r="AE1" s="293"/>
      <c r="AF1" s="293"/>
      <c r="AG1" s="293"/>
      <c r="AH1" s="293"/>
      <c r="AI1" s="293"/>
      <c r="AJ1" s="293"/>
      <c r="AK1" s="293"/>
      <c r="AL1" s="293"/>
      <c r="AM1" s="293"/>
      <c r="AN1" s="293"/>
      <c r="AO1" s="293"/>
      <c r="AP1" s="293"/>
      <c r="AQ1" s="293"/>
      <c r="AR1" s="284"/>
      <c r="AS1" s="284"/>
      <c r="AT1" s="284"/>
      <c r="AU1" s="284"/>
      <c r="AV1" s="284"/>
      <c r="AW1" s="284"/>
      <c r="AX1" s="284"/>
      <c r="AY1" s="284"/>
      <c r="AZ1" s="284"/>
      <c r="BA1" s="284"/>
      <c r="BB1" s="284"/>
      <c r="BC1" s="284"/>
      <c r="BD1" s="284"/>
      <c r="BE1" s="284"/>
      <c r="BF1" s="284"/>
      <c r="BG1" s="284"/>
      <c r="BH1" s="284"/>
      <c r="BI1" s="284"/>
      <c r="BJ1" s="284"/>
      <c r="BK1" s="284"/>
      <c r="BL1" s="284"/>
      <c r="BM1" s="284"/>
      <c r="BN1" s="284"/>
      <c r="BO1" s="284"/>
      <c r="BP1" s="284"/>
      <c r="BQ1" s="284"/>
      <c r="BR1" s="284"/>
      <c r="BS1" s="284"/>
      <c r="BT1" s="284"/>
      <c r="BU1" s="284"/>
      <c r="BV1" s="284"/>
      <c r="BW1" s="284"/>
      <c r="BX1" s="284"/>
      <c r="BY1" s="284"/>
      <c r="BZ1" s="284"/>
      <c r="CA1" s="284"/>
      <c r="CB1" s="284"/>
      <c r="CC1" s="284"/>
      <c r="CD1" s="284"/>
      <c r="CE1" s="284"/>
      <c r="CM1" s="54">
        <v>0.2</v>
      </c>
    </row>
    <row r="2" spans="1:143" ht="21.75" customHeight="1" thickBot="1">
      <c r="A2" s="166"/>
      <c r="B2" s="167"/>
      <c r="C2" s="168"/>
      <c r="D2" s="168"/>
      <c r="E2" s="168"/>
      <c r="F2" s="168"/>
      <c r="G2" s="168"/>
      <c r="H2" s="168"/>
      <c r="I2" s="168"/>
      <c r="J2" s="168"/>
      <c r="K2" s="168"/>
      <c r="L2" s="168"/>
      <c r="M2" s="168"/>
      <c r="N2" s="167"/>
      <c r="O2" s="167"/>
      <c r="P2" s="169" t="s">
        <v>161</v>
      </c>
      <c r="Q2" s="167"/>
      <c r="R2" s="167"/>
      <c r="S2" s="167"/>
      <c r="T2" s="167"/>
      <c r="U2" s="167"/>
      <c r="V2" s="167"/>
      <c r="W2" s="167"/>
      <c r="X2" s="167"/>
      <c r="Y2" s="167"/>
      <c r="Z2" s="170"/>
      <c r="AA2" s="170"/>
      <c r="AB2" s="170"/>
      <c r="AC2" s="167"/>
      <c r="AD2" s="167"/>
      <c r="AE2" s="167"/>
      <c r="AF2" s="167"/>
      <c r="AG2" s="166"/>
      <c r="AH2" s="169" t="s">
        <v>178</v>
      </c>
      <c r="AI2" s="167"/>
      <c r="AJ2" s="167"/>
      <c r="AK2" s="167"/>
      <c r="AL2" s="167"/>
      <c r="AM2" s="167"/>
      <c r="AN2" s="167"/>
      <c r="AO2" s="167"/>
      <c r="AP2" s="167"/>
      <c r="AQ2" s="167"/>
      <c r="AR2" s="167"/>
      <c r="AS2" s="167"/>
      <c r="AT2" s="167"/>
      <c r="AU2" s="167"/>
      <c r="AV2" s="167"/>
      <c r="AW2" s="171"/>
      <c r="AX2" s="56"/>
      <c r="AY2" s="56"/>
      <c r="AZ2" s="56"/>
      <c r="BA2" s="56"/>
      <c r="BB2" s="56"/>
      <c r="BC2" s="56"/>
      <c r="BD2" s="56"/>
      <c r="BE2" s="56"/>
      <c r="BF2" s="57"/>
      <c r="BG2" s="57"/>
      <c r="BH2" s="57"/>
      <c r="BI2" s="57"/>
      <c r="BJ2" s="57"/>
      <c r="BK2" s="57"/>
      <c r="BL2" s="57"/>
      <c r="BM2" s="57"/>
      <c r="BN2" s="57"/>
      <c r="BO2" s="57"/>
      <c r="BP2" s="57"/>
      <c r="BQ2" s="57"/>
      <c r="BR2" s="57"/>
      <c r="BS2" s="57"/>
      <c r="BT2" s="57"/>
      <c r="BU2" s="57"/>
      <c r="BV2" s="57"/>
      <c r="CM2" s="57"/>
      <c r="CN2" s="57"/>
      <c r="CO2" s="57"/>
      <c r="CP2" s="57"/>
      <c r="CQ2" s="57"/>
      <c r="CR2" s="57"/>
      <c r="CS2" s="57"/>
      <c r="CT2" s="57"/>
      <c r="CU2" s="57"/>
      <c r="CV2" s="57"/>
      <c r="CW2" s="57"/>
      <c r="CX2" s="57"/>
      <c r="CY2" s="57"/>
      <c r="CZ2" s="57"/>
      <c r="DA2" s="57"/>
      <c r="DB2" s="57"/>
      <c r="DC2" s="57"/>
      <c r="DD2" s="57"/>
      <c r="DE2" s="57"/>
      <c r="DF2" s="57"/>
      <c r="DG2" s="57"/>
      <c r="DH2" s="57"/>
      <c r="DI2" s="57"/>
      <c r="DJ2" s="57"/>
      <c r="DK2" s="57"/>
      <c r="DL2" s="57"/>
      <c r="DM2" s="57"/>
      <c r="DN2" s="57"/>
      <c r="DO2" s="57"/>
      <c r="DP2" s="57"/>
      <c r="DQ2" s="57"/>
      <c r="DR2" s="57"/>
      <c r="DS2" s="57"/>
      <c r="DT2" s="57"/>
      <c r="DU2" s="57"/>
      <c r="DV2" s="57"/>
      <c r="DW2" s="57"/>
      <c r="DX2" s="57"/>
      <c r="DY2" s="57"/>
      <c r="DZ2" s="57"/>
      <c r="EA2" s="57"/>
      <c r="EB2" s="57"/>
      <c r="EC2" s="57"/>
      <c r="ED2" s="57"/>
      <c r="EE2" s="57"/>
      <c r="EF2" s="57"/>
      <c r="EG2" s="57"/>
      <c r="EH2" s="57"/>
      <c r="EI2" s="57"/>
      <c r="EJ2" s="57"/>
      <c r="EK2" s="57"/>
      <c r="EL2" s="57"/>
      <c r="EM2" s="57"/>
    </row>
    <row r="3" spans="1:143" ht="63.75" customHeight="1" thickBot="1">
      <c r="A3" s="172"/>
      <c r="B3" s="317" t="s">
        <v>189</v>
      </c>
      <c r="C3" s="317"/>
      <c r="D3" s="317"/>
      <c r="E3" s="317"/>
      <c r="F3" s="317"/>
      <c r="G3" s="317"/>
      <c r="H3" s="317"/>
      <c r="I3" s="317"/>
      <c r="J3" s="317"/>
      <c r="K3" s="317"/>
      <c r="L3" s="317"/>
      <c r="M3" s="317"/>
      <c r="N3" s="56"/>
      <c r="O3" s="56"/>
      <c r="P3" s="331" t="str">
        <f>"Since 2008, your income decile's inflation has been higher than the headline rate for "&amp;'Data and Formulas'!AB4*100&amp;"% of the time, and higher than average for "&amp;'Data and Formulas'!Z4*100&amp;"% of the time."</f>
        <v>Since 2008, your income decile's inflation has been higher than the headline rate for 40% of the time, and higher than average for 41% of the time.</v>
      </c>
      <c r="Q3" s="332"/>
      <c r="R3" s="332"/>
      <c r="S3" s="332"/>
      <c r="T3" s="332"/>
      <c r="U3" s="332"/>
      <c r="V3" s="332"/>
      <c r="W3" s="332"/>
      <c r="X3" s="332"/>
      <c r="Y3" s="332"/>
      <c r="Z3" s="332"/>
      <c r="AA3" s="332"/>
      <c r="AB3" s="332"/>
      <c r="AC3" s="332"/>
      <c r="AD3" s="332"/>
      <c r="AE3" s="333"/>
      <c r="AF3" s="74"/>
      <c r="AG3" s="172"/>
      <c r="AH3" s="317" t="s">
        <v>180</v>
      </c>
      <c r="AI3" s="317"/>
      <c r="AJ3" s="317"/>
      <c r="AK3" s="317"/>
      <c r="AL3" s="317"/>
      <c r="AM3" s="56"/>
      <c r="AN3" s="56"/>
      <c r="AO3" s="56"/>
      <c r="AP3" s="56"/>
      <c r="AQ3" s="56"/>
      <c r="AR3" s="56"/>
      <c r="AS3" s="56"/>
      <c r="AT3" s="56"/>
      <c r="AU3" s="56"/>
      <c r="AV3" s="56"/>
      <c r="AW3" s="173"/>
      <c r="AX3" s="56"/>
      <c r="AY3" s="56"/>
      <c r="AZ3" s="56"/>
      <c r="BA3" s="56"/>
      <c r="BB3" s="56"/>
      <c r="BC3" s="56"/>
      <c r="BD3" s="56"/>
      <c r="BE3" s="58"/>
      <c r="BF3" s="57"/>
      <c r="BG3" s="57"/>
      <c r="BH3" s="57"/>
      <c r="BI3" s="57"/>
      <c r="BJ3" s="57"/>
      <c r="BK3" s="57"/>
      <c r="BL3" s="57"/>
      <c r="BM3" s="57"/>
      <c r="BN3" s="57"/>
      <c r="BO3" s="57"/>
      <c r="BP3" s="57"/>
      <c r="BQ3" s="57"/>
      <c r="BR3" s="57"/>
      <c r="BS3" s="57"/>
      <c r="BT3" s="57"/>
      <c r="BU3" s="57"/>
      <c r="BV3" s="57"/>
      <c r="CJ3" s="53">
        <v>2015</v>
      </c>
      <c r="CL3" s="59"/>
      <c r="CM3" s="60"/>
      <c r="CN3" s="60"/>
      <c r="CO3" s="60"/>
      <c r="CP3" s="60"/>
      <c r="CQ3" s="60"/>
      <c r="CR3" s="60"/>
      <c r="CS3" s="60"/>
      <c r="CT3" s="60"/>
      <c r="CU3" s="60"/>
      <c r="CV3" s="60"/>
      <c r="CW3" s="60"/>
      <c r="CX3" s="60"/>
      <c r="CY3" s="60"/>
      <c r="CZ3" s="60"/>
      <c r="DA3" s="60"/>
      <c r="DB3" s="60"/>
      <c r="DC3" s="60"/>
      <c r="DD3" s="60"/>
      <c r="DE3" s="60"/>
      <c r="DF3" s="60"/>
      <c r="DG3" s="60"/>
      <c r="DH3" s="61"/>
      <c r="DI3" s="62"/>
      <c r="DJ3" s="62"/>
      <c r="DK3" s="62"/>
      <c r="DL3" s="62"/>
      <c r="DM3" s="57"/>
      <c r="DN3" s="57"/>
      <c r="DO3" s="57"/>
      <c r="DP3" s="57"/>
      <c r="DQ3" s="57"/>
      <c r="DR3" s="57"/>
      <c r="DS3" s="57"/>
      <c r="DT3" s="57"/>
      <c r="DU3" s="57"/>
      <c r="DV3" s="57"/>
      <c r="DW3" s="57"/>
      <c r="DX3" s="57"/>
      <c r="DY3" s="57"/>
      <c r="DZ3" s="57"/>
      <c r="EA3" s="57"/>
      <c r="EB3" s="57"/>
      <c r="EC3" s="57"/>
      <c r="ED3" s="57"/>
      <c r="EE3" s="57"/>
      <c r="EF3" s="57"/>
      <c r="EG3" s="57"/>
      <c r="EH3" s="57"/>
      <c r="EI3" s="57"/>
      <c r="EJ3" s="57"/>
      <c r="EK3" s="57"/>
      <c r="EL3" s="57"/>
      <c r="EM3" s="57"/>
    </row>
    <row r="4" spans="1:143" ht="54" customHeight="1" thickBot="1">
      <c r="A4" s="172"/>
      <c r="B4" s="317"/>
      <c r="C4" s="317"/>
      <c r="D4" s="317"/>
      <c r="E4" s="317"/>
      <c r="F4" s="317"/>
      <c r="G4" s="317"/>
      <c r="H4" s="317"/>
      <c r="I4" s="317"/>
      <c r="J4" s="317"/>
      <c r="K4" s="317"/>
      <c r="L4" s="317"/>
      <c r="M4" s="317"/>
      <c r="N4" s="56"/>
      <c r="O4" s="56"/>
      <c r="P4" s="63"/>
      <c r="Q4" s="63"/>
      <c r="R4" s="63"/>
      <c r="S4" s="63"/>
      <c r="T4" s="63"/>
      <c r="U4" s="63"/>
      <c r="V4" s="63"/>
      <c r="W4" s="63"/>
      <c r="X4" s="63"/>
      <c r="Y4" s="63"/>
      <c r="Z4" s="63"/>
      <c r="AA4" s="63"/>
      <c r="AB4" s="63"/>
      <c r="AC4" s="56"/>
      <c r="AD4" s="56"/>
      <c r="AE4" s="56"/>
      <c r="AF4" s="56"/>
      <c r="AG4" s="172"/>
      <c r="AH4" s="315" t="s">
        <v>181</v>
      </c>
      <c r="AI4" s="301" t="s">
        <v>171</v>
      </c>
      <c r="AJ4" s="302"/>
      <c r="AK4" s="305" t="s">
        <v>160</v>
      </c>
      <c r="AL4" s="306"/>
      <c r="AM4" s="56"/>
      <c r="AN4" s="56"/>
      <c r="AO4" s="56"/>
      <c r="AP4" s="56"/>
      <c r="AQ4" s="56"/>
      <c r="AR4" s="56"/>
      <c r="AS4" s="56"/>
      <c r="AT4" s="56"/>
      <c r="AU4" s="56"/>
      <c r="AV4" s="56"/>
      <c r="AW4" s="173"/>
      <c r="AX4" s="56"/>
      <c r="AY4" s="56"/>
      <c r="AZ4" s="56"/>
      <c r="BA4" s="56"/>
      <c r="BB4" s="56"/>
      <c r="BC4" s="56"/>
      <c r="BD4" s="56"/>
      <c r="BE4" s="56"/>
      <c r="BF4" s="57"/>
      <c r="BG4" s="57"/>
      <c r="BH4" s="57"/>
      <c r="BI4" s="57"/>
      <c r="BJ4" s="57"/>
      <c r="BK4" s="57"/>
      <c r="BL4" s="57"/>
      <c r="BM4" s="57"/>
      <c r="BN4" s="57"/>
      <c r="BO4" s="57"/>
      <c r="BP4" s="57"/>
      <c r="BQ4" s="57"/>
      <c r="BR4" s="57"/>
      <c r="BS4" s="57"/>
      <c r="BT4" s="57"/>
      <c r="BU4" s="57"/>
      <c r="BV4" s="57"/>
      <c r="CL4" s="59"/>
      <c r="CM4" s="60"/>
      <c r="CN4" s="60"/>
      <c r="CO4" s="60"/>
      <c r="CP4" s="60"/>
      <c r="CQ4" s="60"/>
      <c r="CR4" s="60"/>
      <c r="CS4" s="60"/>
      <c r="CT4" s="60"/>
      <c r="CU4" s="60"/>
      <c r="CV4" s="60"/>
      <c r="CW4" s="60"/>
      <c r="CX4" s="60"/>
      <c r="CY4" s="60"/>
      <c r="CZ4" s="60"/>
      <c r="DA4" s="60"/>
      <c r="DB4" s="60"/>
      <c r="DC4" s="60"/>
      <c r="DD4" s="60"/>
      <c r="DE4" s="60"/>
      <c r="DF4" s="60"/>
      <c r="DG4" s="60"/>
      <c r="DH4" s="61"/>
      <c r="DI4" s="62"/>
      <c r="DJ4" s="62"/>
      <c r="DK4" s="62"/>
      <c r="DL4" s="62"/>
      <c r="DM4" s="57"/>
      <c r="DN4" s="57"/>
      <c r="DO4" s="57"/>
      <c r="DP4" s="57"/>
      <c r="DQ4" s="57"/>
      <c r="DR4" s="57"/>
      <c r="DS4" s="57"/>
      <c r="DT4" s="57"/>
      <c r="DU4" s="57"/>
      <c r="DV4" s="57"/>
      <c r="DW4" s="57"/>
      <c r="DX4" s="57"/>
      <c r="DY4" s="57"/>
      <c r="DZ4" s="57"/>
      <c r="EA4" s="57"/>
      <c r="EB4" s="57"/>
      <c r="EC4" s="57"/>
      <c r="ED4" s="57"/>
      <c r="EE4" s="57"/>
      <c r="EF4" s="57"/>
      <c r="EG4" s="57"/>
      <c r="EH4" s="57"/>
      <c r="EI4" s="57"/>
      <c r="EJ4" s="57"/>
      <c r="EK4" s="57"/>
      <c r="EL4" s="57"/>
      <c r="EM4" s="57"/>
    </row>
    <row r="5" spans="1:143" ht="43.5" customHeight="1" thickBot="1">
      <c r="A5" s="172"/>
      <c r="B5" s="317"/>
      <c r="C5" s="317"/>
      <c r="D5" s="317"/>
      <c r="E5" s="317"/>
      <c r="F5" s="317"/>
      <c r="G5" s="317"/>
      <c r="H5" s="317"/>
      <c r="I5" s="317"/>
      <c r="J5" s="317"/>
      <c r="K5" s="317"/>
      <c r="L5" s="317"/>
      <c r="M5" s="317"/>
      <c r="N5" s="56"/>
      <c r="O5" s="56"/>
      <c r="P5" s="64"/>
      <c r="Q5" s="64"/>
      <c r="R5" s="64"/>
      <c r="S5" s="64"/>
      <c r="T5" s="64"/>
      <c r="U5" s="64"/>
      <c r="V5" s="64"/>
      <c r="W5" s="64"/>
      <c r="X5" s="57"/>
      <c r="Y5" s="57"/>
      <c r="Z5" s="63"/>
      <c r="AA5" s="63"/>
      <c r="AB5" s="63"/>
      <c r="AC5" s="56"/>
      <c r="AD5" s="56"/>
      <c r="AE5" s="56"/>
      <c r="AF5" s="56"/>
      <c r="AG5" s="172"/>
      <c r="AH5" s="346"/>
      <c r="AI5" s="303"/>
      <c r="AJ5" s="304"/>
      <c r="AK5" s="160" t="s">
        <v>12</v>
      </c>
      <c r="AL5" s="160" t="s">
        <v>13</v>
      </c>
      <c r="AM5" s="56"/>
      <c r="AN5" s="56"/>
      <c r="AO5" s="56"/>
      <c r="AP5" s="56"/>
      <c r="AQ5" s="56"/>
      <c r="AR5" s="65"/>
      <c r="AS5" s="65"/>
      <c r="AT5" s="65"/>
      <c r="AU5" s="65"/>
      <c r="AV5" s="65"/>
      <c r="AW5" s="174"/>
      <c r="AX5" s="65"/>
      <c r="AY5" s="65"/>
      <c r="AZ5" s="65"/>
      <c r="BA5" s="65"/>
      <c r="BB5" s="65"/>
      <c r="BC5" s="65"/>
      <c r="BD5" s="65"/>
      <c r="BE5" s="65"/>
      <c r="BF5" s="66"/>
      <c r="BG5" s="66"/>
      <c r="BH5" s="66"/>
      <c r="BI5" s="66"/>
      <c r="BJ5" s="66"/>
      <c r="BK5" s="66"/>
      <c r="BL5" s="66"/>
      <c r="BM5" s="66"/>
      <c r="BN5" s="66"/>
      <c r="BO5" s="66"/>
      <c r="BP5" s="66"/>
      <c r="BQ5" s="66"/>
      <c r="BR5" s="66"/>
      <c r="BS5" s="66"/>
      <c r="BT5" s="66"/>
      <c r="BU5" s="66"/>
      <c r="BV5" s="66"/>
      <c r="CL5" s="67"/>
      <c r="CM5" s="67"/>
      <c r="CN5" s="67"/>
      <c r="CO5" s="67"/>
      <c r="CP5" s="67"/>
      <c r="CQ5" s="67"/>
      <c r="CR5" s="67"/>
      <c r="CS5" s="67"/>
      <c r="CT5" s="67"/>
      <c r="CU5" s="67"/>
      <c r="CV5" s="67"/>
      <c r="CW5" s="67"/>
      <c r="CX5" s="67"/>
      <c r="CY5" s="67"/>
      <c r="CZ5" s="67"/>
      <c r="DA5" s="67"/>
      <c r="DB5" s="67"/>
      <c r="DC5" s="67"/>
      <c r="DD5" s="67"/>
      <c r="DE5" s="67"/>
      <c r="DF5" s="67"/>
      <c r="DG5" s="67"/>
      <c r="DH5" s="60"/>
      <c r="DI5" s="68"/>
      <c r="DJ5" s="68"/>
      <c r="DK5" s="68"/>
      <c r="DL5" s="68"/>
      <c r="DM5" s="69"/>
      <c r="DN5" s="69"/>
      <c r="DO5" s="69"/>
      <c r="DP5" s="69"/>
      <c r="DQ5" s="69"/>
      <c r="DR5" s="69"/>
      <c r="DS5" s="69"/>
      <c r="DT5" s="69"/>
      <c r="DU5" s="69"/>
      <c r="DV5" s="69"/>
      <c r="DW5" s="69"/>
      <c r="DX5" s="69"/>
      <c r="DY5" s="69"/>
      <c r="DZ5" s="69"/>
      <c r="EA5" s="69"/>
      <c r="EB5" s="69"/>
      <c r="EC5" s="69"/>
      <c r="ED5" s="69"/>
      <c r="EE5" s="69"/>
      <c r="EF5" s="69"/>
      <c r="EG5" s="69"/>
      <c r="EH5" s="69"/>
      <c r="EI5" s="69"/>
      <c r="EJ5" s="69"/>
      <c r="EK5" s="57"/>
      <c r="EL5" s="57"/>
      <c r="EM5" s="57"/>
    </row>
    <row r="6" spans="1:143" ht="28.5" customHeight="1" thickBot="1">
      <c r="A6" s="172"/>
      <c r="B6" s="70"/>
      <c r="C6" s="70"/>
      <c r="D6" s="70"/>
      <c r="E6" s="70"/>
      <c r="F6" s="70"/>
      <c r="G6" s="70"/>
      <c r="H6" s="70"/>
      <c r="I6" s="70"/>
      <c r="J6" s="70"/>
      <c r="K6" s="70"/>
      <c r="L6" s="70"/>
      <c r="M6" s="70"/>
      <c r="N6" s="56"/>
      <c r="O6" s="56"/>
      <c r="P6" s="64"/>
      <c r="Q6" s="64"/>
      <c r="R6" s="64"/>
      <c r="S6" s="64"/>
      <c r="T6" s="64"/>
      <c r="U6" s="64"/>
      <c r="V6" s="64"/>
      <c r="W6" s="64"/>
      <c r="X6" s="63"/>
      <c r="Y6" s="63"/>
      <c r="Z6" s="63"/>
      <c r="AA6" s="63"/>
      <c r="AB6" s="63"/>
      <c r="AC6" s="56"/>
      <c r="AD6" s="56"/>
      <c r="AE6" s="56"/>
      <c r="AF6" s="56"/>
      <c r="AG6" s="172"/>
      <c r="AH6" s="316"/>
      <c r="AI6" s="307">
        <v>1</v>
      </c>
      <c r="AJ6" s="308"/>
      <c r="AK6" s="86">
        <v>3</v>
      </c>
      <c r="AL6" s="87">
        <v>0</v>
      </c>
      <c r="AM6" s="56"/>
      <c r="AN6" s="56"/>
      <c r="AO6" s="56"/>
      <c r="AP6" s="56"/>
      <c r="AQ6" s="56"/>
      <c r="AR6" s="65"/>
      <c r="AS6" s="65"/>
      <c r="AT6" s="65"/>
      <c r="AU6" s="65"/>
      <c r="AV6" s="65"/>
      <c r="AW6" s="174"/>
      <c r="AX6" s="65"/>
      <c r="AY6" s="65"/>
      <c r="AZ6" s="65"/>
      <c r="BA6" s="65"/>
      <c r="BB6" s="65"/>
      <c r="BC6" s="65"/>
      <c r="BD6" s="65"/>
      <c r="BE6" s="65"/>
      <c r="BF6" s="66"/>
      <c r="BG6" s="66"/>
      <c r="BH6" s="66"/>
      <c r="BI6" s="66"/>
      <c r="BJ6" s="66"/>
      <c r="BK6" s="66"/>
      <c r="BL6" s="66"/>
      <c r="BM6" s="66"/>
      <c r="BN6" s="66"/>
      <c r="BO6" s="66"/>
      <c r="BP6" s="66"/>
      <c r="BQ6" s="66"/>
      <c r="BR6" s="66"/>
      <c r="BS6" s="66"/>
      <c r="BT6" s="66"/>
      <c r="BU6" s="66"/>
      <c r="BV6" s="66"/>
      <c r="CL6" s="67"/>
      <c r="CM6" s="67"/>
      <c r="CN6" s="67"/>
      <c r="CO6" s="67"/>
      <c r="CP6" s="67"/>
      <c r="CQ6" s="67"/>
      <c r="CR6" s="67"/>
      <c r="CS6" s="67"/>
      <c r="CT6" s="67"/>
      <c r="CU6" s="67"/>
      <c r="CV6" s="67"/>
      <c r="CW6" s="67"/>
      <c r="CX6" s="67"/>
      <c r="CY6" s="67"/>
      <c r="CZ6" s="67"/>
      <c r="DA6" s="67"/>
      <c r="DB6" s="67"/>
      <c r="DC6" s="67"/>
      <c r="DD6" s="67"/>
      <c r="DE6" s="67"/>
      <c r="DF6" s="67"/>
      <c r="DG6" s="67"/>
      <c r="DH6" s="60"/>
      <c r="DI6" s="68"/>
      <c r="DJ6" s="68"/>
      <c r="DK6" s="68"/>
      <c r="DL6" s="68"/>
      <c r="DM6" s="69"/>
      <c r="DN6" s="69"/>
      <c r="DO6" s="69"/>
      <c r="DP6" s="69"/>
      <c r="DQ6" s="69"/>
      <c r="DR6" s="69"/>
      <c r="DS6" s="69"/>
      <c r="DT6" s="69"/>
      <c r="DU6" s="69"/>
      <c r="DV6" s="69"/>
      <c r="DW6" s="69"/>
      <c r="DX6" s="69"/>
      <c r="DY6" s="69"/>
      <c r="DZ6" s="69"/>
      <c r="EA6" s="69"/>
      <c r="EB6" s="69"/>
      <c r="EC6" s="69"/>
      <c r="ED6" s="69"/>
      <c r="EE6" s="69"/>
      <c r="EF6" s="69"/>
      <c r="EG6" s="69"/>
      <c r="EH6" s="69"/>
      <c r="EI6" s="69"/>
      <c r="EJ6" s="69"/>
      <c r="EK6" s="57"/>
      <c r="EL6" s="57"/>
      <c r="EM6" s="57"/>
    </row>
    <row r="7" spans="1:143" ht="22.5" customHeight="1" thickBot="1">
      <c r="A7" s="172"/>
      <c r="B7" s="285" t="s">
        <v>8</v>
      </c>
      <c r="C7" s="286"/>
      <c r="D7" s="301" t="s">
        <v>171</v>
      </c>
      <c r="E7" s="302"/>
      <c r="F7" s="305" t="s">
        <v>153</v>
      </c>
      <c r="G7" s="306"/>
      <c r="H7" s="71"/>
      <c r="I7" s="318" t="s">
        <v>170</v>
      </c>
      <c r="J7" s="318"/>
      <c r="K7" s="318"/>
      <c r="L7" s="318"/>
      <c r="M7" s="318"/>
      <c r="N7" s="56"/>
      <c r="O7" s="56"/>
      <c r="P7" s="56"/>
      <c r="Q7" s="56"/>
      <c r="R7" s="56"/>
      <c r="S7" s="56"/>
      <c r="T7" s="56"/>
      <c r="U7" s="56"/>
      <c r="V7" s="56"/>
      <c r="W7" s="56"/>
      <c r="X7" s="56"/>
      <c r="Y7" s="56"/>
      <c r="Z7" s="63"/>
      <c r="AA7" s="63"/>
      <c r="AB7" s="63"/>
      <c r="AC7" s="56"/>
      <c r="AD7" s="56"/>
      <c r="AE7" s="56"/>
      <c r="AF7" s="56"/>
      <c r="AG7" s="172"/>
      <c r="AH7" s="315" t="s">
        <v>155</v>
      </c>
      <c r="AI7" s="309">
        <v>45000</v>
      </c>
      <c r="AJ7" s="310"/>
      <c r="AK7" s="310"/>
      <c r="AL7" s="311"/>
      <c r="AM7" s="56"/>
      <c r="AN7" s="56"/>
      <c r="AO7" s="57"/>
      <c r="AP7" s="56"/>
      <c r="AQ7" s="56"/>
      <c r="AR7" s="56"/>
      <c r="AS7" s="56"/>
      <c r="AT7" s="65"/>
      <c r="AU7" s="65"/>
      <c r="AV7" s="65"/>
      <c r="AW7" s="174"/>
      <c r="AX7" s="65"/>
      <c r="AY7" s="65"/>
      <c r="AZ7" s="65"/>
      <c r="BA7" s="65"/>
      <c r="BB7" s="65"/>
      <c r="BC7" s="65"/>
      <c r="BD7" s="65"/>
      <c r="BE7" s="65"/>
      <c r="BF7" s="66"/>
      <c r="BG7" s="66"/>
      <c r="BH7" s="66"/>
      <c r="BI7" s="66"/>
      <c r="BJ7" s="66"/>
      <c r="BK7" s="66"/>
      <c r="BL7" s="66"/>
      <c r="BM7" s="66"/>
      <c r="BN7" s="66"/>
      <c r="BO7" s="66"/>
      <c r="BP7" s="66"/>
      <c r="BQ7" s="66"/>
      <c r="BR7" s="66"/>
      <c r="BS7" s="66"/>
      <c r="BT7" s="66"/>
      <c r="BU7" s="66"/>
      <c r="BV7" s="66"/>
      <c r="CJ7" s="72">
        <f>IF($Z$43=2015, 'Data and Formulas'!$G40, IF($Z$43=2016, 'Data and Formulas'!$F40, IF($Z$43=2017, 'Data and Formulas'!$E40)))</f>
        <v>0.2672477776818849</v>
      </c>
      <c r="CL7" s="67"/>
      <c r="CM7" s="67"/>
      <c r="CN7" s="67"/>
      <c r="CO7" s="67"/>
      <c r="CP7" s="67"/>
      <c r="CQ7" s="67"/>
      <c r="CR7" s="67"/>
      <c r="CS7" s="67"/>
      <c r="CT7" s="67"/>
      <c r="CU7" s="67"/>
      <c r="CV7" s="67"/>
      <c r="CW7" s="67"/>
      <c r="CX7" s="67"/>
      <c r="CY7" s="67"/>
      <c r="CZ7" s="67"/>
      <c r="DA7" s="67"/>
      <c r="DB7" s="67"/>
      <c r="DC7" s="67"/>
      <c r="DD7" s="67"/>
      <c r="DE7" s="67"/>
      <c r="DF7" s="67"/>
      <c r="DG7" s="67"/>
      <c r="DH7" s="61"/>
      <c r="DI7" s="73"/>
      <c r="DJ7" s="73"/>
      <c r="DK7" s="73"/>
      <c r="DL7" s="73"/>
      <c r="DM7" s="57"/>
      <c r="DN7" s="57"/>
      <c r="DO7" s="57"/>
      <c r="DP7" s="57"/>
      <c r="DQ7" s="57"/>
      <c r="DR7" s="57"/>
      <c r="DS7" s="57"/>
      <c r="DT7" s="57"/>
      <c r="DU7" s="57"/>
      <c r="DV7" s="57"/>
      <c r="DW7" s="57"/>
      <c r="DX7" s="57"/>
      <c r="DY7" s="57"/>
      <c r="DZ7" s="57"/>
      <c r="EA7" s="57"/>
      <c r="EB7" s="57"/>
      <c r="EC7" s="57"/>
      <c r="ED7" s="57"/>
      <c r="EE7" s="57"/>
      <c r="EF7" s="57"/>
      <c r="EG7" s="57"/>
      <c r="EH7" s="57"/>
      <c r="EI7" s="57"/>
      <c r="EJ7" s="57"/>
      <c r="EK7" s="57"/>
      <c r="EL7" s="57"/>
      <c r="EM7" s="57"/>
    </row>
    <row r="8" spans="1:143" ht="27.75" customHeight="1" thickBot="1">
      <c r="A8" s="172"/>
      <c r="B8" s="287"/>
      <c r="C8" s="288"/>
      <c r="D8" s="303"/>
      <c r="E8" s="304"/>
      <c r="F8" s="184" t="s">
        <v>12</v>
      </c>
      <c r="G8" s="185" t="s">
        <v>13</v>
      </c>
      <c r="H8" s="56"/>
      <c r="I8" s="318"/>
      <c r="J8" s="318"/>
      <c r="K8" s="318"/>
      <c r="L8" s="318"/>
      <c r="M8" s="318"/>
      <c r="N8" s="56"/>
      <c r="O8" s="56"/>
      <c r="P8" s="56"/>
      <c r="Q8" s="56"/>
      <c r="R8" s="56"/>
      <c r="S8" s="56"/>
      <c r="T8" s="56"/>
      <c r="U8" s="56"/>
      <c r="V8" s="56"/>
      <c r="W8" s="56"/>
      <c r="X8" s="56"/>
      <c r="Y8" s="56"/>
      <c r="Z8" s="63"/>
      <c r="AA8" s="63"/>
      <c r="AB8" s="63"/>
      <c r="AC8" s="74"/>
      <c r="AD8" s="74"/>
      <c r="AE8" s="74"/>
      <c r="AF8" s="74"/>
      <c r="AG8" s="172"/>
      <c r="AH8" s="316"/>
      <c r="AI8" s="312"/>
      <c r="AJ8" s="313"/>
      <c r="AK8" s="313"/>
      <c r="AL8" s="314"/>
      <c r="AM8" s="56"/>
      <c r="AN8" s="56"/>
      <c r="AO8" s="56"/>
      <c r="AP8" s="56"/>
      <c r="AQ8" s="56"/>
      <c r="AR8" s="65"/>
      <c r="AS8" s="65"/>
      <c r="AT8" s="65"/>
      <c r="AU8" s="65"/>
      <c r="AV8" s="65"/>
      <c r="AW8" s="174"/>
      <c r="AX8" s="65"/>
      <c r="AY8" s="65"/>
      <c r="AZ8" s="65"/>
      <c r="BA8" s="65"/>
      <c r="BB8" s="65"/>
      <c r="BC8" s="65"/>
      <c r="BD8" s="65"/>
      <c r="BE8" s="65"/>
      <c r="BF8" s="66"/>
      <c r="BG8" s="66"/>
      <c r="BH8" s="66"/>
      <c r="BI8" s="66"/>
      <c r="BJ8" s="66"/>
      <c r="BK8" s="66"/>
      <c r="BL8" s="66"/>
      <c r="BM8" s="66"/>
      <c r="BN8" s="66"/>
      <c r="BO8" s="66"/>
      <c r="BP8" s="66"/>
      <c r="BQ8" s="66"/>
      <c r="BR8" s="66"/>
      <c r="BS8" s="66"/>
      <c r="BT8" s="66"/>
      <c r="BU8" s="66"/>
      <c r="BV8" s="66"/>
      <c r="CJ8" s="72">
        <f>IF($Z$43=2015, 'Data and Formulas'!$G42, IF($Z$43=2016, 'Data and Formulas'!$F42, IF($Z$43=2017, 'Data and Formulas'!$E42)))</f>
        <v>0.12700440148442221</v>
      </c>
      <c r="CL8" s="67"/>
      <c r="CM8" s="67"/>
      <c r="CN8" s="67"/>
      <c r="CO8" s="67"/>
      <c r="CP8" s="67"/>
      <c r="CQ8" s="67"/>
      <c r="CR8" s="67"/>
      <c r="CS8" s="67"/>
      <c r="CT8" s="67"/>
      <c r="CU8" s="67"/>
      <c r="CV8" s="67"/>
      <c r="CW8" s="67"/>
      <c r="CX8" s="67"/>
      <c r="CY8" s="67"/>
      <c r="CZ8" s="67"/>
      <c r="DA8" s="67"/>
      <c r="DB8" s="67"/>
      <c r="DC8" s="67"/>
      <c r="DD8" s="67"/>
      <c r="DE8" s="67"/>
      <c r="DF8" s="67"/>
      <c r="DG8" s="67"/>
      <c r="DH8" s="60"/>
      <c r="DI8" s="75"/>
      <c r="DJ8" s="75"/>
      <c r="DK8" s="75"/>
      <c r="DL8" s="75"/>
      <c r="DM8" s="68"/>
      <c r="DN8" s="68"/>
      <c r="DO8" s="68"/>
      <c r="DP8" s="68"/>
      <c r="DQ8" s="68"/>
      <c r="DR8" s="68"/>
      <c r="DS8" s="68"/>
      <c r="DT8" s="68"/>
      <c r="DU8" s="68"/>
      <c r="DV8" s="68"/>
      <c r="DW8" s="68"/>
      <c r="DX8" s="68"/>
      <c r="DY8" s="68"/>
      <c r="DZ8" s="68"/>
      <c r="EA8" s="68"/>
      <c r="EB8" s="68"/>
      <c r="EC8" s="68"/>
      <c r="ED8" s="68"/>
      <c r="EE8" s="68"/>
      <c r="EF8" s="68"/>
      <c r="EG8" s="68"/>
      <c r="EH8" s="68"/>
      <c r="EI8" s="68"/>
      <c r="EJ8" s="68"/>
      <c r="EK8" s="57"/>
      <c r="EL8" s="57"/>
      <c r="EM8" s="57"/>
    </row>
    <row r="9" spans="1:143" ht="26.25" customHeight="1" thickBot="1">
      <c r="A9" s="172"/>
      <c r="B9" s="289"/>
      <c r="C9" s="290"/>
      <c r="D9" s="291">
        <v>1</v>
      </c>
      <c r="E9" s="292"/>
      <c r="F9" s="182">
        <v>2</v>
      </c>
      <c r="G9" s="183">
        <v>0</v>
      </c>
      <c r="H9" s="56"/>
      <c r="I9" s="318"/>
      <c r="J9" s="318"/>
      <c r="K9" s="318"/>
      <c r="L9" s="318"/>
      <c r="M9" s="318"/>
      <c r="N9" s="56"/>
      <c r="O9" s="56"/>
      <c r="P9" s="56"/>
      <c r="Q9" s="56"/>
      <c r="R9" s="56"/>
      <c r="S9" s="56"/>
      <c r="T9" s="56"/>
      <c r="U9" s="56"/>
      <c r="V9" s="56"/>
      <c r="W9" s="56"/>
      <c r="X9" s="56"/>
      <c r="Y9" s="56"/>
      <c r="Z9" s="56"/>
      <c r="AA9" s="56"/>
      <c r="AB9" s="56"/>
      <c r="AC9" s="76"/>
      <c r="AD9" s="76"/>
      <c r="AE9" s="76"/>
      <c r="AF9" s="76"/>
      <c r="AG9" s="172"/>
      <c r="AH9" s="160" t="s">
        <v>76</v>
      </c>
      <c r="AI9" s="328">
        <v>34</v>
      </c>
      <c r="AJ9" s="329"/>
      <c r="AK9" s="329"/>
      <c r="AL9" s="330"/>
      <c r="AM9" s="56"/>
      <c r="AN9" s="56"/>
      <c r="AO9" s="56"/>
      <c r="AP9" s="56"/>
      <c r="AQ9" s="56"/>
      <c r="AR9" s="65"/>
      <c r="AS9" s="65"/>
      <c r="AT9" s="65"/>
      <c r="AU9" s="65"/>
      <c r="AV9" s="65"/>
      <c r="AW9" s="174"/>
      <c r="AX9" s="65"/>
      <c r="AY9" s="65"/>
      <c r="AZ9" s="65"/>
      <c r="BA9" s="65"/>
      <c r="BB9" s="65"/>
      <c r="BC9" s="65"/>
      <c r="BD9" s="65"/>
      <c r="BE9" s="65"/>
      <c r="BF9" s="66"/>
      <c r="BG9" s="66"/>
      <c r="BH9" s="66"/>
      <c r="BI9" s="66"/>
      <c r="BJ9" s="66"/>
      <c r="BK9" s="66"/>
      <c r="BL9" s="66"/>
      <c r="BM9" s="66"/>
      <c r="BN9" s="66"/>
      <c r="BO9" s="66"/>
      <c r="BP9" s="66"/>
      <c r="BQ9" s="66"/>
      <c r="BR9" s="66"/>
      <c r="BS9" s="66"/>
      <c r="BT9" s="66"/>
      <c r="BU9" s="66"/>
      <c r="BV9" s="66"/>
      <c r="CJ9" s="72">
        <f>IF($Z$43=2015, 'Data and Formulas'!$G43, IF($Z$43=2016, 'Data and Formulas'!$F43, IF($Z$43=2017, 'Data and Formulas'!$E43)))</f>
        <v>2.288771899542591E-2</v>
      </c>
      <c r="CL9" s="67"/>
      <c r="CM9" s="67"/>
      <c r="CN9" s="67"/>
      <c r="CO9" s="67"/>
      <c r="CP9" s="67"/>
      <c r="CQ9" s="67"/>
      <c r="CR9" s="67"/>
      <c r="CS9" s="67"/>
      <c r="CT9" s="67"/>
      <c r="CU9" s="67"/>
      <c r="CV9" s="67"/>
      <c r="CW9" s="67"/>
      <c r="CX9" s="67"/>
      <c r="CY9" s="67"/>
      <c r="CZ9" s="67"/>
      <c r="DA9" s="67"/>
      <c r="DB9" s="67"/>
      <c r="DC9" s="67"/>
      <c r="DD9" s="67"/>
      <c r="DE9" s="67"/>
      <c r="DF9" s="67"/>
      <c r="DG9" s="67"/>
      <c r="DH9" s="61"/>
      <c r="DI9" s="73"/>
      <c r="DJ9" s="73"/>
      <c r="DK9" s="73"/>
      <c r="DL9" s="73"/>
      <c r="DM9" s="77"/>
      <c r="DN9" s="77"/>
      <c r="DO9" s="77"/>
      <c r="DP9" s="77"/>
      <c r="DQ9" s="77"/>
      <c r="DR9" s="77"/>
      <c r="DS9" s="77"/>
      <c r="DT9" s="77"/>
      <c r="DU9" s="77"/>
      <c r="DV9" s="77"/>
      <c r="DW9" s="77"/>
      <c r="DX9" s="77"/>
      <c r="DY9" s="77"/>
      <c r="DZ9" s="77"/>
      <c r="EA9" s="77"/>
      <c r="EB9" s="77"/>
      <c r="EC9" s="77"/>
      <c r="ED9" s="77"/>
      <c r="EE9" s="77"/>
      <c r="EF9" s="77"/>
      <c r="EG9" s="77"/>
      <c r="EH9" s="77"/>
      <c r="EI9" s="77"/>
      <c r="EJ9" s="77"/>
      <c r="EK9" s="57"/>
      <c r="EL9" s="57"/>
      <c r="EM9" s="57"/>
    </row>
    <row r="10" spans="1:143" ht="27.75" customHeight="1" thickBot="1">
      <c r="A10" s="172"/>
      <c r="B10" s="294" t="s">
        <v>9</v>
      </c>
      <c r="C10" s="295"/>
      <c r="D10" s="319">
        <v>32000</v>
      </c>
      <c r="E10" s="320"/>
      <c r="F10" s="320"/>
      <c r="G10" s="321"/>
      <c r="H10" s="78"/>
      <c r="I10" s="318"/>
      <c r="J10" s="318"/>
      <c r="K10" s="318"/>
      <c r="L10" s="318"/>
      <c r="M10" s="318"/>
      <c r="N10" s="56"/>
      <c r="O10" s="56"/>
      <c r="P10" s="56"/>
      <c r="Q10" s="56"/>
      <c r="R10" s="56"/>
      <c r="S10" s="56"/>
      <c r="T10" s="56"/>
      <c r="U10" s="56"/>
      <c r="V10" s="56"/>
      <c r="W10" s="56"/>
      <c r="X10" s="56"/>
      <c r="Y10" s="56"/>
      <c r="Z10" s="56"/>
      <c r="AA10" s="56"/>
      <c r="AB10" s="76"/>
      <c r="AC10" s="76"/>
      <c r="AD10" s="76"/>
      <c r="AE10" s="76"/>
      <c r="AF10" s="76"/>
      <c r="AG10" s="172"/>
      <c r="AH10" s="161" t="s">
        <v>79</v>
      </c>
      <c r="AI10" s="291" t="s">
        <v>68</v>
      </c>
      <c r="AJ10" s="300"/>
      <c r="AK10" s="300"/>
      <c r="AL10" s="292"/>
      <c r="AM10" s="56"/>
      <c r="AN10" s="56"/>
      <c r="AO10" s="56"/>
      <c r="AP10" s="56"/>
      <c r="AQ10" s="56"/>
      <c r="AR10" s="65"/>
      <c r="AS10" s="65"/>
      <c r="AT10" s="65"/>
      <c r="AU10" s="65"/>
      <c r="AV10" s="65"/>
      <c r="AW10" s="174"/>
      <c r="AX10" s="65"/>
      <c r="AY10" s="65"/>
      <c r="AZ10" s="65"/>
      <c r="BA10" s="65"/>
      <c r="BB10" s="65"/>
      <c r="BC10" s="65"/>
      <c r="BD10" s="65"/>
      <c r="BE10" s="65"/>
      <c r="BF10" s="66"/>
      <c r="BG10" s="66"/>
      <c r="BH10" s="66"/>
      <c r="BI10" s="66"/>
      <c r="BJ10" s="66"/>
      <c r="BK10" s="66"/>
      <c r="BL10" s="66"/>
      <c r="BM10" s="66"/>
      <c r="BN10" s="66"/>
      <c r="BO10" s="66"/>
      <c r="BP10" s="66"/>
      <c r="BQ10" s="66"/>
      <c r="BR10" s="66"/>
      <c r="BS10" s="66"/>
      <c r="BT10" s="66"/>
      <c r="BU10" s="66"/>
      <c r="BV10" s="66"/>
      <c r="CJ10" s="72">
        <f>IF($Z$43=2015, 'Data and Formulas'!$G44, IF($Z$43=2016, 'Data and Formulas'!$F44, IF($Z$43=2017, 'Data and Formulas'!$E44)))</f>
        <v>2.221455078967809E-2</v>
      </c>
      <c r="CL10" s="67"/>
      <c r="CM10" s="67"/>
      <c r="CN10" s="67"/>
      <c r="CO10" s="67"/>
      <c r="CP10" s="67"/>
      <c r="CQ10" s="67"/>
      <c r="CR10" s="67"/>
      <c r="CS10" s="67"/>
      <c r="CT10" s="67"/>
      <c r="CU10" s="67"/>
      <c r="CV10" s="67"/>
      <c r="CW10" s="67"/>
      <c r="CX10" s="67"/>
      <c r="CY10" s="67"/>
      <c r="CZ10" s="67"/>
      <c r="DA10" s="67"/>
      <c r="DB10" s="67"/>
      <c r="DC10" s="67"/>
      <c r="DD10" s="67"/>
      <c r="DE10" s="67"/>
      <c r="DF10" s="67"/>
      <c r="DG10" s="67"/>
      <c r="DH10" s="60"/>
      <c r="DI10" s="75"/>
      <c r="DJ10" s="75"/>
      <c r="DK10" s="75"/>
      <c r="DL10" s="75"/>
      <c r="DM10" s="68"/>
      <c r="DN10" s="68"/>
      <c r="DO10" s="68"/>
      <c r="DP10" s="68"/>
      <c r="DQ10" s="68"/>
      <c r="DR10" s="68"/>
      <c r="DS10" s="68"/>
      <c r="DT10" s="68"/>
      <c r="DU10" s="68"/>
      <c r="DV10" s="68"/>
      <c r="DW10" s="68"/>
      <c r="DX10" s="68"/>
      <c r="DY10" s="68"/>
      <c r="DZ10" s="68"/>
      <c r="EA10" s="68"/>
      <c r="EB10" s="68"/>
      <c r="EC10" s="68"/>
      <c r="ED10" s="68"/>
      <c r="EE10" s="68"/>
      <c r="EF10" s="68"/>
      <c r="EG10" s="68"/>
      <c r="EH10" s="68"/>
      <c r="EI10" s="68"/>
      <c r="EJ10" s="68"/>
      <c r="EK10" s="57"/>
      <c r="EL10" s="57"/>
      <c r="EM10" s="57"/>
    </row>
    <row r="11" spans="1:143" ht="23.25" customHeight="1" thickBot="1">
      <c r="A11" s="172"/>
      <c r="B11" s="296"/>
      <c r="C11" s="297"/>
      <c r="D11" s="322"/>
      <c r="E11" s="323"/>
      <c r="F11" s="323"/>
      <c r="G11" s="324"/>
      <c r="H11" s="79"/>
      <c r="I11" s="318"/>
      <c r="J11" s="318"/>
      <c r="K11" s="318"/>
      <c r="L11" s="318"/>
      <c r="M11" s="318"/>
      <c r="N11" s="56"/>
      <c r="O11" s="56"/>
      <c r="P11" s="56"/>
      <c r="Q11" s="56"/>
      <c r="R11" s="56"/>
      <c r="S11" s="56"/>
      <c r="T11" s="56"/>
      <c r="U11" s="56"/>
      <c r="V11" s="56"/>
      <c r="W11" s="56"/>
      <c r="X11" s="56"/>
      <c r="Y11" s="56"/>
      <c r="Z11" s="56"/>
      <c r="AA11" s="56"/>
      <c r="AB11" s="56"/>
      <c r="AC11" s="56"/>
      <c r="AD11" s="56"/>
      <c r="AE11" s="56"/>
      <c r="AF11" s="56"/>
      <c r="AG11" s="172"/>
      <c r="AH11" s="56"/>
      <c r="AI11" s="56"/>
      <c r="AJ11" s="56"/>
      <c r="AK11" s="56"/>
      <c r="AL11" s="56"/>
      <c r="AM11" s="56"/>
      <c r="AN11" s="56"/>
      <c r="AO11" s="56"/>
      <c r="AP11" s="56"/>
      <c r="AQ11" s="56"/>
      <c r="AR11" s="56"/>
      <c r="AS11" s="56"/>
      <c r="AT11" s="56"/>
      <c r="AU11" s="56"/>
      <c r="AV11" s="56"/>
      <c r="AW11" s="173"/>
      <c r="AX11" s="56"/>
      <c r="AY11" s="56"/>
      <c r="AZ11" s="56"/>
      <c r="BA11" s="56"/>
      <c r="BB11" s="56"/>
      <c r="BC11" s="56"/>
      <c r="BD11" s="56"/>
      <c r="BE11" s="56"/>
      <c r="BF11" s="57"/>
      <c r="BG11" s="57"/>
      <c r="BH11" s="57"/>
      <c r="BI11" s="57"/>
      <c r="BJ11" s="57"/>
      <c r="BK11" s="57"/>
      <c r="BL11" s="57"/>
      <c r="BM11" s="57"/>
      <c r="BN11" s="57"/>
      <c r="BO11" s="57"/>
      <c r="BP11" s="57"/>
      <c r="BQ11" s="57"/>
      <c r="BR11" s="57"/>
      <c r="BS11" s="57"/>
      <c r="BT11" s="57"/>
      <c r="BU11" s="57"/>
      <c r="BV11" s="57"/>
      <c r="CJ11" s="72">
        <f>IF($Z$43=2015, 'Data and Formulas'!$G45, IF($Z$43=2016, 'Data and Formulas'!$F45, IF($Z$43=2017, 'Data and Formulas'!$E45)))</f>
        <v>4.3082765167860533E-2</v>
      </c>
      <c r="CL11" s="67"/>
      <c r="CM11" s="67"/>
      <c r="CN11" s="67"/>
      <c r="CO11" s="67"/>
      <c r="CP11" s="67"/>
      <c r="CQ11" s="67"/>
      <c r="CR11" s="67"/>
      <c r="CS11" s="67"/>
      <c r="CT11" s="67"/>
      <c r="CU11" s="67"/>
      <c r="CV11" s="67"/>
      <c r="CW11" s="67"/>
      <c r="CX11" s="67"/>
      <c r="CY11" s="67"/>
      <c r="CZ11" s="67"/>
      <c r="DA11" s="67"/>
      <c r="DB11" s="67"/>
      <c r="DC11" s="67"/>
      <c r="DD11" s="67"/>
      <c r="DE11" s="67"/>
      <c r="DF11" s="67"/>
      <c r="DG11" s="67"/>
      <c r="DH11" s="60"/>
      <c r="DI11" s="75"/>
      <c r="DJ11" s="75"/>
      <c r="DK11" s="75"/>
      <c r="DL11" s="75"/>
      <c r="DM11" s="68"/>
      <c r="DN11" s="68"/>
      <c r="DO11" s="68"/>
      <c r="DP11" s="68"/>
      <c r="DQ11" s="68"/>
      <c r="DR11" s="68"/>
      <c r="DS11" s="68"/>
      <c r="DT11" s="68"/>
      <c r="DU11" s="68"/>
      <c r="DV11" s="68"/>
      <c r="DW11" s="68"/>
      <c r="DX11" s="68"/>
      <c r="DY11" s="68"/>
      <c r="DZ11" s="68"/>
      <c r="EA11" s="68"/>
      <c r="EB11" s="68"/>
      <c r="EC11" s="68"/>
      <c r="ED11" s="68"/>
      <c r="EE11" s="68"/>
      <c r="EF11" s="68"/>
      <c r="EG11" s="68"/>
      <c r="EH11" s="68"/>
      <c r="EI11" s="68"/>
      <c r="EJ11" s="68"/>
      <c r="EK11" s="57"/>
      <c r="EL11" s="57"/>
      <c r="EM11" s="57"/>
    </row>
    <row r="12" spans="1:143" ht="15" customHeight="1" thickBot="1">
      <c r="A12" s="172"/>
      <c r="B12" s="298"/>
      <c r="C12" s="299"/>
      <c r="D12" s="325"/>
      <c r="E12" s="326"/>
      <c r="F12" s="326"/>
      <c r="G12" s="327"/>
      <c r="H12" s="79"/>
      <c r="I12" s="318"/>
      <c r="J12" s="318"/>
      <c r="K12" s="318"/>
      <c r="L12" s="318"/>
      <c r="M12" s="318"/>
      <c r="N12" s="56"/>
      <c r="O12" s="56"/>
      <c r="P12" s="56"/>
      <c r="Q12" s="56"/>
      <c r="R12" s="56"/>
      <c r="S12" s="56"/>
      <c r="T12" s="56"/>
      <c r="U12" s="56"/>
      <c r="V12" s="56"/>
      <c r="W12" s="56"/>
      <c r="X12" s="56"/>
      <c r="Y12" s="56"/>
      <c r="Z12" s="56"/>
      <c r="AA12" s="56"/>
      <c r="AB12" s="56"/>
      <c r="AC12" s="56"/>
      <c r="AD12" s="56"/>
      <c r="AE12" s="56"/>
      <c r="AF12" s="56"/>
      <c r="AG12" s="172"/>
      <c r="AH12" s="334" t="str">
        <f>IF(($AI$7/('Data and Formulas'!$K$41+(($AI$6*'Data and Formulas'!$K$42)+($AK$6*'Data and Formulas'!$K$45)+($AL$6*'Data and Formulas'!$K$46))))&lt;'Data and Formulas'!$G$54, "in the bottom 10%", IF(AND(($AI$7/('Data and Formulas'!$K$41+(($AI$6*'Data and Formulas'!$K$42)+($AK$6*'Data and Formulas'!$K$45)+($AL$6*'Data and Formulas'!$K$46))))&lt;'Data and Formulas'!$H$54, ($AI$7/('Data and Formulas'!$K$41+(($AI$6*'Data and Formulas'!$K$42)+($AK$6*'Data and Formulas'!$K$45)+($AL$6*'Data and Formulas'!$K$46)))) &gt;='Data and Formulas'!$G$54), "in the bottom 20%", IF(AND(($AI$7/('Data and Formulas'!$K$41+(($AI$6*'Data and Formulas'!$K$42)+($AK$6*'Data and Formulas'!$K$45)+($AL$6*'Data and Formulas'!$K$46))))&lt;'Data and Formulas'!$I$54, ($AI$7/('Data and Formulas'!$K$41+(($AI$6*'Data and Formulas'!$K$42)+($AK$6*'Data and Formulas'!$K$45)+($AL$6*'Data and Formulas'!$K$46)))) &gt;='Data and Formulas'!$H$54), "in the bottom 30%", IF(AND(($AI$7/('Data and Formulas'!$K$41+(($AI$6*'Data and Formulas'!$K$42)+($AK$6*'Data and Formulas'!$K$45)+($AL$6*'Data and Formulas'!$K$46))))&lt;'Data and Formulas'!$J$54, ($AI$7/('Data and Formulas'!$K$41+(($AI$6*'Data and Formulas'!$K$42)+($AK$6*'Data and Formulas'!$K$45)+($AL$6*'Data and Formulas'!$K$46)))) &gt;='Data and Formulas'!$I$54), "between 30% and 40%", IF(AND(($AI$7/('Data and Formulas'!$K$41+(($AI$6*'Data and Formulas'!$K$42)+($AK$6*'Data and Formulas'!$K$45)+($AL$6*'Data and Formulas'!$K$46))))&lt;'Data and Formulas'!$K$54, ($AI$7/('Data and Formulas'!$K$41+(($AI$6*'Data and Formulas'!$K$42)+($AK$6*'Data and Formulas'!$K$45)+($AL$6*'Data and Formulas'!$K$46)))) &gt;='Data and Formulas'!$J$54), "between 40% and 50%", IF(AND(($AI$7/('Data and Formulas'!$K$41+(($AI$6*'Data and Formulas'!$K$42)+($AK$6*'Data and Formulas'!$K$45)+($AL$6*'Data and Formulas'!$K$46))))&lt;'Data and Formulas'!$L$54, ($AI$7/('Data and Formulas'!$K$41+(($AI$6*'Data and Formulas'!$K$42)+($AK$6*'Data and Formulas'!$K$45)+($AL$6*'Data and Formulas'!$K$46)))) &gt;='Data and Formulas'!$K$54), "between 50% and 60%", IF(AND(($AI$7/('Data and Formulas'!$K$41+(($AI$6*'Data and Formulas'!$K$42)+($AK$6*'Data and Formulas'!$K$45)+($AL$6*'Data and Formulas'!$K$46))))&lt;'Data and Formulas'!$M$54, ($AI$7/('Data and Formulas'!$K$41+(($AI$6*'Data and Formulas'!$K$42)+($AK$6*'Data and Formulas'!$K$45)+($AL$6*'Data and Formulas'!$K$46)))) &gt;='Data and Formulas'!$L$54), "between 60% and 70%", IF(AND(($AI$7/('Data and Formulas'!$K$41+(($AI$6*'Data and Formulas'!$K$42)+($AK$6*'Data and Formulas'!$K$45)+($AL$6*'Data and Formulas'!$K$46))))&lt;'Data and Formulas'!$N$54, ($AI$7/('Data and Formulas'!$K$41+(($AI$6*'Data and Formulas'!$K$42)+($AK$6*'Data and Formulas'!$K$45)+($AL$6*'Data and Formulas'!$K$46)))) &gt;='Data and Formulas'!$M$54), "in the top 30%", IF(AND(($AI$7/('Data and Formulas'!$K$41+(($AI$6*'Data and Formulas'!$K$42)+($AK$6*'Data and Formulas'!$K$45)+($AL$6*'Data and Formulas'!$K$46))))&lt;'Data and Formulas'!$O$54, ($AI$7/('Data and Formulas'!$K$41+(($AI$6*'Data and Formulas'!$K$42)+($AK$6*'Data and Formulas'!$K$45)+($AL$6*'Data and Formulas'!$K$46)))) &gt;='Data and Formulas'!$N$54), "in the top 20%", IF(($AI$7/('Data and Formulas'!$K$41+(($AI$6*'Data and Formulas'!$K$42)+($AK$6*'Data and Formulas'!$K$45)+($AL$6*'Data and Formulas'!$K$46))))&gt;='Data and Formulas'!$O$54, "in the top 10%"))))))))))</f>
        <v>between 50% and 60%</v>
      </c>
      <c r="AI12" s="337" t="s">
        <v>182</v>
      </c>
      <c r="AJ12" s="338"/>
      <c r="AK12" s="338"/>
      <c r="AL12" s="339"/>
      <c r="AM12" s="56"/>
      <c r="AN12" s="56"/>
      <c r="AO12" s="56"/>
      <c r="AP12" s="56"/>
      <c r="AQ12" s="56"/>
      <c r="AR12" s="56"/>
      <c r="AS12" s="56"/>
      <c r="AT12" s="56"/>
      <c r="AU12" s="56"/>
      <c r="AV12" s="56"/>
      <c r="AW12" s="173"/>
      <c r="AX12" s="56"/>
      <c r="AY12" s="56"/>
      <c r="AZ12" s="56"/>
      <c r="BA12" s="56"/>
      <c r="BB12" s="56"/>
      <c r="BC12" s="56"/>
      <c r="BD12" s="56"/>
      <c r="BE12" s="56"/>
      <c r="BF12" s="57"/>
      <c r="BG12" s="57"/>
      <c r="BH12" s="57"/>
      <c r="BI12" s="57"/>
      <c r="BJ12" s="57"/>
      <c r="BK12" s="57"/>
      <c r="BL12" s="57"/>
      <c r="BM12" s="57"/>
      <c r="BN12" s="57"/>
      <c r="BO12" s="57"/>
      <c r="BP12" s="57"/>
      <c r="BQ12" s="57"/>
      <c r="BR12" s="57"/>
      <c r="BS12" s="57"/>
      <c r="BT12" s="57"/>
      <c r="BU12" s="57"/>
      <c r="BV12" s="57"/>
      <c r="CJ12" s="72"/>
      <c r="CL12" s="67"/>
      <c r="CM12" s="67"/>
      <c r="CN12" s="67"/>
      <c r="CO12" s="67"/>
      <c r="CP12" s="67"/>
      <c r="CQ12" s="67"/>
      <c r="CR12" s="67"/>
      <c r="CS12" s="67"/>
      <c r="CT12" s="67"/>
      <c r="CU12" s="67"/>
      <c r="CV12" s="67"/>
      <c r="CW12" s="67"/>
      <c r="CX12" s="67"/>
      <c r="CY12" s="67"/>
      <c r="CZ12" s="67"/>
      <c r="DA12" s="67"/>
      <c r="DB12" s="67"/>
      <c r="DC12" s="67"/>
      <c r="DD12" s="67"/>
      <c r="DE12" s="67"/>
      <c r="DF12" s="67"/>
      <c r="DG12" s="67"/>
      <c r="DH12" s="60"/>
      <c r="DI12" s="75"/>
      <c r="DJ12" s="75"/>
      <c r="DK12" s="75"/>
      <c r="DL12" s="75"/>
      <c r="DM12" s="68"/>
      <c r="DN12" s="68"/>
      <c r="DO12" s="68"/>
      <c r="DP12" s="68"/>
      <c r="DQ12" s="68"/>
      <c r="DR12" s="68"/>
      <c r="DS12" s="68"/>
      <c r="DT12" s="68"/>
      <c r="DU12" s="68"/>
      <c r="DV12" s="68"/>
      <c r="DW12" s="68"/>
      <c r="DX12" s="68"/>
      <c r="DY12" s="68"/>
      <c r="DZ12" s="68"/>
      <c r="EA12" s="68"/>
      <c r="EB12" s="68"/>
      <c r="EC12" s="68"/>
      <c r="ED12" s="68"/>
      <c r="EE12" s="68"/>
      <c r="EF12" s="68"/>
      <c r="EG12" s="68"/>
      <c r="EH12" s="68"/>
      <c r="EI12" s="68"/>
      <c r="EJ12" s="68"/>
      <c r="EK12" s="57"/>
      <c r="EL12" s="57"/>
      <c r="EM12" s="57"/>
    </row>
    <row r="13" spans="1:143" ht="21.75" customHeight="1" thickBot="1">
      <c r="A13" s="172"/>
      <c r="B13" s="56"/>
      <c r="C13" s="56"/>
      <c r="D13" s="56"/>
      <c r="E13" s="56"/>
      <c r="F13" s="56"/>
      <c r="G13" s="56"/>
      <c r="H13" s="80"/>
      <c r="I13" s="56"/>
      <c r="J13" s="56"/>
      <c r="K13" s="56"/>
      <c r="L13" s="56"/>
      <c r="M13" s="56"/>
      <c r="N13" s="56"/>
      <c r="O13" s="56"/>
      <c r="P13" s="81"/>
      <c r="Q13" s="56"/>
      <c r="R13" s="56"/>
      <c r="S13" s="56"/>
      <c r="T13" s="56"/>
      <c r="U13" s="56"/>
      <c r="V13" s="56"/>
      <c r="W13" s="56"/>
      <c r="X13" s="56"/>
      <c r="Y13" s="56"/>
      <c r="Z13" s="56"/>
      <c r="AA13" s="56"/>
      <c r="AB13" s="56"/>
      <c r="AC13" s="56"/>
      <c r="AD13" s="56"/>
      <c r="AE13" s="56"/>
      <c r="AF13" s="56"/>
      <c r="AG13" s="172"/>
      <c r="AH13" s="335"/>
      <c r="AI13" s="340"/>
      <c r="AJ13" s="341"/>
      <c r="AK13" s="341"/>
      <c r="AL13" s="342"/>
      <c r="AM13" s="56"/>
      <c r="AN13" s="56"/>
      <c r="AO13" s="56"/>
      <c r="AP13" s="56"/>
      <c r="AQ13" s="56"/>
      <c r="AR13" s="65"/>
      <c r="AS13" s="65"/>
      <c r="AT13" s="65"/>
      <c r="AU13" s="65"/>
      <c r="AV13" s="65"/>
      <c r="AW13" s="174"/>
      <c r="AX13" s="65"/>
      <c r="AY13" s="65"/>
      <c r="AZ13" s="65"/>
      <c r="BA13" s="65"/>
      <c r="BB13" s="65"/>
      <c r="BC13" s="65"/>
      <c r="BD13" s="65"/>
      <c r="BE13" s="65"/>
      <c r="BF13" s="66"/>
      <c r="BG13" s="66"/>
      <c r="BH13" s="66"/>
      <c r="BI13" s="66"/>
      <c r="BJ13" s="66"/>
      <c r="BK13" s="66"/>
      <c r="BL13" s="66"/>
      <c r="BM13" s="66"/>
      <c r="BN13" s="66"/>
      <c r="BO13" s="66"/>
      <c r="BP13" s="66"/>
      <c r="BQ13" s="66"/>
      <c r="BR13" s="66"/>
      <c r="BS13" s="66"/>
      <c r="BT13" s="66"/>
      <c r="BU13" s="66"/>
      <c r="BV13" s="66"/>
      <c r="CJ13" s="72">
        <f>IF($Z$43=2015, 'Data and Formulas'!$G46, IF($Z$43=2016, 'Data and Formulas'!$F46, IF($Z$43=2017, 'Data and Formulas'!$E46)))</f>
        <v>5.7668076292396654E-2</v>
      </c>
      <c r="CL13" s="67"/>
      <c r="CM13" s="67"/>
      <c r="CN13" s="67"/>
      <c r="CO13" s="67"/>
      <c r="CP13" s="67"/>
      <c r="CQ13" s="67"/>
      <c r="CR13" s="67"/>
      <c r="CS13" s="67"/>
      <c r="CT13" s="67"/>
      <c r="CU13" s="67"/>
      <c r="CV13" s="67"/>
      <c r="CW13" s="67"/>
      <c r="CX13" s="67"/>
      <c r="CY13" s="67"/>
      <c r="CZ13" s="67"/>
      <c r="DA13" s="67"/>
      <c r="DB13" s="67"/>
      <c r="DC13" s="67"/>
      <c r="DD13" s="67"/>
      <c r="DE13" s="67"/>
      <c r="DF13" s="67"/>
      <c r="DG13" s="67"/>
      <c r="DH13" s="61"/>
      <c r="DI13" s="73"/>
      <c r="DJ13" s="73"/>
      <c r="DK13" s="73"/>
      <c r="DL13" s="73"/>
      <c r="DM13" s="77"/>
      <c r="DN13" s="77"/>
      <c r="DO13" s="77"/>
      <c r="DP13" s="77"/>
      <c r="DQ13" s="77"/>
      <c r="DR13" s="77"/>
      <c r="DS13" s="77"/>
      <c r="DT13" s="77"/>
      <c r="DU13" s="77"/>
      <c r="DV13" s="77"/>
      <c r="DW13" s="77"/>
      <c r="DX13" s="77"/>
      <c r="DY13" s="77"/>
      <c r="DZ13" s="77"/>
      <c r="EA13" s="77"/>
      <c r="EB13" s="77"/>
      <c r="EC13" s="77"/>
      <c r="ED13" s="77"/>
      <c r="EE13" s="77"/>
      <c r="EF13" s="77"/>
      <c r="EG13" s="77"/>
      <c r="EH13" s="77"/>
      <c r="EI13" s="77"/>
      <c r="EJ13" s="77"/>
      <c r="EK13" s="57"/>
      <c r="EL13" s="57"/>
      <c r="EM13" s="57"/>
    </row>
    <row r="14" spans="1:143" ht="46.5" customHeight="1" thickBot="1">
      <c r="A14" s="172"/>
      <c r="B14" s="349" t="s">
        <v>188</v>
      </c>
      <c r="C14" s="349"/>
      <c r="D14" s="349"/>
      <c r="E14" s="350"/>
      <c r="F14" s="163" t="s">
        <v>10</v>
      </c>
      <c r="G14" s="380">
        <v>34</v>
      </c>
      <c r="H14" s="381"/>
      <c r="I14" s="56"/>
      <c r="J14" s="374" t="s">
        <v>179</v>
      </c>
      <c r="K14" s="375"/>
      <c r="L14" s="375"/>
      <c r="M14" s="376"/>
      <c r="N14" s="56"/>
      <c r="O14" s="56"/>
      <c r="P14" s="56"/>
      <c r="Q14" s="56"/>
      <c r="R14" s="56"/>
      <c r="S14" s="65"/>
      <c r="T14" s="65"/>
      <c r="U14" s="56"/>
      <c r="V14" s="56"/>
      <c r="W14" s="56"/>
      <c r="X14" s="56"/>
      <c r="Y14" s="56"/>
      <c r="Z14" s="56"/>
      <c r="AA14" s="56"/>
      <c r="AB14" s="56"/>
      <c r="AC14" s="56"/>
      <c r="AD14" s="56"/>
      <c r="AE14" s="56"/>
      <c r="AF14" s="56"/>
      <c r="AG14" s="172"/>
      <c r="AH14" s="336"/>
      <c r="AI14" s="343"/>
      <c r="AJ14" s="344"/>
      <c r="AK14" s="344"/>
      <c r="AL14" s="345"/>
      <c r="AM14" s="56"/>
      <c r="AN14" s="56"/>
      <c r="AO14" s="56"/>
      <c r="AP14" s="56"/>
      <c r="AQ14" s="56"/>
      <c r="AR14" s="76"/>
      <c r="AS14" s="65"/>
      <c r="AT14" s="65"/>
      <c r="AU14" s="65"/>
      <c r="AV14" s="65"/>
      <c r="AW14" s="174"/>
      <c r="AX14" s="65"/>
      <c r="AY14" s="65"/>
      <c r="AZ14" s="65"/>
      <c r="BA14" s="65"/>
      <c r="BB14" s="65"/>
      <c r="BC14" s="65"/>
      <c r="BD14" s="65"/>
      <c r="BE14" s="65"/>
      <c r="BF14" s="66"/>
      <c r="BG14" s="66"/>
      <c r="BH14" s="66"/>
      <c r="BI14" s="66"/>
      <c r="BJ14" s="66"/>
      <c r="BK14" s="66"/>
      <c r="BL14" s="66"/>
      <c r="BM14" s="66"/>
      <c r="BN14" s="66"/>
      <c r="BO14" s="66"/>
      <c r="BP14" s="66"/>
      <c r="BQ14" s="66"/>
      <c r="BR14" s="66"/>
      <c r="BS14" s="66"/>
      <c r="BT14" s="66"/>
      <c r="BU14" s="66"/>
      <c r="BV14" s="66"/>
      <c r="CJ14" s="72">
        <f>IF($Z$43=2015, 'Data and Formulas'!$G47, IF($Z$43=2016, 'Data and Formulas'!$F47, IF($Z$43=2017, 'Data and Formulas'!$E47)))</f>
        <v>3.3658410287391041E-2</v>
      </c>
      <c r="CL14" s="67"/>
      <c r="CM14" s="67"/>
      <c r="CN14" s="67"/>
      <c r="CO14" s="67"/>
      <c r="CP14" s="67"/>
      <c r="CQ14" s="67"/>
      <c r="CR14" s="67"/>
      <c r="CS14" s="67"/>
      <c r="CT14" s="67"/>
      <c r="CU14" s="67"/>
      <c r="CV14" s="67"/>
      <c r="CW14" s="67"/>
      <c r="CX14" s="67"/>
      <c r="CY14" s="67"/>
      <c r="CZ14" s="67"/>
      <c r="DA14" s="67"/>
      <c r="DB14" s="67"/>
      <c r="DC14" s="67"/>
      <c r="DD14" s="67"/>
      <c r="DE14" s="67"/>
      <c r="DF14" s="67"/>
      <c r="DG14" s="67"/>
      <c r="DH14" s="60"/>
      <c r="DI14" s="75"/>
      <c r="DJ14" s="75"/>
      <c r="DK14" s="75"/>
      <c r="DL14" s="75"/>
      <c r="DM14" s="68"/>
      <c r="DN14" s="68"/>
      <c r="DO14" s="68"/>
      <c r="DP14" s="68"/>
      <c r="DQ14" s="68"/>
      <c r="DR14" s="68"/>
      <c r="DS14" s="68"/>
      <c r="DT14" s="68"/>
      <c r="DU14" s="68"/>
      <c r="DV14" s="68"/>
      <c r="DW14" s="68"/>
      <c r="DX14" s="68"/>
      <c r="DY14" s="68"/>
      <c r="DZ14" s="68"/>
      <c r="EA14" s="68"/>
      <c r="EB14" s="68"/>
      <c r="EC14" s="68"/>
      <c r="ED14" s="68"/>
      <c r="EE14" s="68"/>
      <c r="EF14" s="68"/>
      <c r="EG14" s="68"/>
      <c r="EH14" s="68"/>
      <c r="EI14" s="68"/>
      <c r="EJ14" s="68"/>
      <c r="EK14" s="57"/>
      <c r="EL14" s="57"/>
      <c r="EM14" s="57"/>
    </row>
    <row r="15" spans="1:143" ht="46.5" customHeight="1" thickBot="1">
      <c r="A15" s="172"/>
      <c r="B15" s="349"/>
      <c r="C15" s="349"/>
      <c r="D15" s="349"/>
      <c r="E15" s="350"/>
      <c r="F15" s="163" t="s">
        <v>11</v>
      </c>
      <c r="G15" s="347" t="s">
        <v>62</v>
      </c>
      <c r="H15" s="348"/>
      <c r="I15" s="56"/>
      <c r="J15" s="377"/>
      <c r="K15" s="378"/>
      <c r="L15" s="378"/>
      <c r="M15" s="379"/>
      <c r="N15" s="56"/>
      <c r="O15" s="56"/>
      <c r="P15" s="56"/>
      <c r="Q15" s="56"/>
      <c r="R15" s="56"/>
      <c r="S15" s="56"/>
      <c r="T15" s="56"/>
      <c r="U15" s="56"/>
      <c r="V15" s="56"/>
      <c r="W15" s="56"/>
      <c r="X15" s="56"/>
      <c r="Y15" s="56"/>
      <c r="Z15" s="56"/>
      <c r="AA15" s="56"/>
      <c r="AB15" s="56"/>
      <c r="AC15" s="56"/>
      <c r="AD15" s="56"/>
      <c r="AE15" s="56"/>
      <c r="AF15" s="56"/>
      <c r="AG15" s="172"/>
      <c r="AH15" s="55" t="s">
        <v>172</v>
      </c>
      <c r="AI15" s="56"/>
      <c r="AJ15" s="56"/>
      <c r="AK15" s="56"/>
      <c r="AL15" s="56"/>
      <c r="AM15" s="56"/>
      <c r="AN15" s="56"/>
      <c r="AO15" s="56"/>
      <c r="AP15" s="76"/>
      <c r="AQ15" s="76"/>
      <c r="AR15" s="76"/>
      <c r="AS15" s="65"/>
      <c r="AT15" s="65"/>
      <c r="AU15" s="65"/>
      <c r="AV15" s="65"/>
      <c r="AW15" s="174"/>
      <c r="AX15" s="65"/>
      <c r="AY15" s="65"/>
      <c r="AZ15" s="65"/>
      <c r="BA15" s="65"/>
      <c r="BB15" s="65"/>
      <c r="BC15" s="65"/>
      <c r="BD15" s="65"/>
      <c r="BE15" s="65"/>
      <c r="BF15" s="66"/>
      <c r="BG15" s="66"/>
      <c r="BH15" s="66"/>
      <c r="BI15" s="66"/>
      <c r="BJ15" s="66"/>
      <c r="BK15" s="66"/>
      <c r="BL15" s="66"/>
      <c r="BM15" s="66"/>
      <c r="BN15" s="66"/>
      <c r="BO15" s="66"/>
      <c r="BP15" s="66"/>
      <c r="BQ15" s="66"/>
      <c r="BR15" s="66"/>
      <c r="BS15" s="66"/>
      <c r="BT15" s="66"/>
      <c r="BU15" s="66"/>
      <c r="BV15" s="66"/>
      <c r="CJ15" s="72">
        <f>IF($Z$43=2015, 'Data and Formulas'!$G48, IF($Z$43=2016, 'Data and Formulas'!$F48, IF($Z$43=2017, 'Data and Formulas'!$E48)))</f>
        <v>0.17076033485803055</v>
      </c>
      <c r="CL15" s="67"/>
      <c r="CM15" s="67"/>
      <c r="CN15" s="67"/>
      <c r="CO15" s="67"/>
      <c r="CP15" s="67"/>
      <c r="CQ15" s="67"/>
      <c r="CR15" s="67"/>
      <c r="CS15" s="67"/>
      <c r="CT15" s="67"/>
      <c r="CU15" s="67"/>
      <c r="CV15" s="67"/>
      <c r="CW15" s="67"/>
      <c r="CX15" s="67"/>
      <c r="CY15" s="67"/>
      <c r="CZ15" s="67"/>
      <c r="DA15" s="67"/>
      <c r="DB15" s="67"/>
      <c r="DC15" s="67"/>
      <c r="DD15" s="67"/>
      <c r="DE15" s="67"/>
      <c r="DF15" s="67"/>
      <c r="DG15" s="67"/>
      <c r="DH15" s="60"/>
      <c r="DI15" s="75"/>
      <c r="DJ15" s="75"/>
      <c r="DK15" s="75"/>
      <c r="DL15" s="75"/>
      <c r="DM15" s="68"/>
      <c r="DN15" s="68"/>
      <c r="DO15" s="68"/>
      <c r="DP15" s="68"/>
      <c r="DQ15" s="68"/>
      <c r="DR15" s="68"/>
      <c r="DS15" s="68"/>
      <c r="DT15" s="68"/>
      <c r="DU15" s="68"/>
      <c r="DV15" s="68"/>
      <c r="DW15" s="68"/>
      <c r="DX15" s="68"/>
      <c r="DY15" s="68"/>
      <c r="DZ15" s="68"/>
      <c r="EA15" s="68"/>
      <c r="EB15" s="68"/>
      <c r="EC15" s="68"/>
      <c r="ED15" s="68"/>
      <c r="EE15" s="68"/>
      <c r="EF15" s="68"/>
      <c r="EG15" s="68"/>
      <c r="EH15" s="68"/>
      <c r="EI15" s="68"/>
      <c r="EJ15" s="68"/>
      <c r="EK15" s="57"/>
      <c r="EL15" s="57"/>
      <c r="EM15" s="57"/>
    </row>
    <row r="16" spans="1:143" ht="14.25" customHeight="1" thickBot="1">
      <c r="A16" s="172"/>
      <c r="B16" s="56"/>
      <c r="C16" s="56"/>
      <c r="D16" s="56"/>
      <c r="E16" s="56"/>
      <c r="F16" s="56"/>
      <c r="G16" s="56"/>
      <c r="H16" s="82"/>
      <c r="I16" s="82"/>
      <c r="J16" s="82"/>
      <c r="K16" s="82"/>
      <c r="L16" s="82"/>
      <c r="M16" s="82"/>
      <c r="N16" s="56"/>
      <c r="O16" s="56"/>
      <c r="P16" s="56"/>
      <c r="Q16" s="56"/>
      <c r="R16" s="56"/>
      <c r="S16" s="56"/>
      <c r="T16" s="56"/>
      <c r="U16" s="56"/>
      <c r="V16" s="56"/>
      <c r="W16" s="56"/>
      <c r="X16" s="56"/>
      <c r="Y16" s="56"/>
      <c r="Z16" s="56"/>
      <c r="AA16" s="56"/>
      <c r="AB16" s="56"/>
      <c r="AC16" s="56"/>
      <c r="AD16" s="56"/>
      <c r="AE16" s="56"/>
      <c r="AF16" s="56"/>
      <c r="AG16" s="172"/>
      <c r="AH16" s="56"/>
      <c r="AI16" s="56"/>
      <c r="AJ16" s="56"/>
      <c r="AK16" s="56"/>
      <c r="AL16" s="356"/>
      <c r="AM16" s="356"/>
      <c r="AN16" s="56"/>
      <c r="AO16" s="56"/>
      <c r="AP16" s="56"/>
      <c r="AQ16" s="56"/>
      <c r="AR16" s="65"/>
      <c r="AS16" s="65"/>
      <c r="AT16" s="65"/>
      <c r="AU16" s="65"/>
      <c r="AV16" s="65"/>
      <c r="AW16" s="174"/>
      <c r="AX16" s="65"/>
      <c r="AY16" s="65"/>
      <c r="AZ16" s="65"/>
      <c r="BA16" s="65"/>
      <c r="BB16" s="65"/>
      <c r="BC16" s="65"/>
      <c r="BD16" s="65"/>
      <c r="BE16" s="65"/>
      <c r="BF16" s="66"/>
      <c r="BG16" s="66"/>
      <c r="BH16" s="66"/>
      <c r="BI16" s="66"/>
      <c r="BJ16" s="66"/>
      <c r="BK16" s="66"/>
      <c r="BL16" s="66"/>
      <c r="BM16" s="66"/>
      <c r="BN16" s="66"/>
      <c r="BO16" s="66"/>
      <c r="BP16" s="66"/>
      <c r="BQ16" s="66"/>
      <c r="BR16" s="66"/>
      <c r="BS16" s="66"/>
      <c r="BT16" s="66"/>
      <c r="BU16" s="66"/>
      <c r="BV16" s="66"/>
      <c r="CJ16" s="72">
        <f>IF($Z$43=2015, 'Data and Formulas'!$G49, IF($Z$43=2016, 'Data and Formulas'!$F49, IF($Z$43=2017, 'Data and Formulas'!$E49)))</f>
        <v>0.93682575299905069</v>
      </c>
      <c r="CL16" s="67"/>
      <c r="CM16" s="67"/>
      <c r="CN16" s="67"/>
      <c r="CO16" s="67"/>
      <c r="CP16" s="67"/>
      <c r="CQ16" s="67"/>
      <c r="CR16" s="67"/>
      <c r="CS16" s="67"/>
      <c r="CT16" s="67"/>
      <c r="CU16" s="67"/>
      <c r="CV16" s="67"/>
      <c r="CW16" s="67"/>
      <c r="CX16" s="67"/>
      <c r="CY16" s="67"/>
      <c r="CZ16" s="67"/>
      <c r="DA16" s="67"/>
      <c r="DB16" s="67"/>
      <c r="DC16" s="67"/>
      <c r="DD16" s="67"/>
      <c r="DE16" s="67"/>
      <c r="DF16" s="67"/>
      <c r="DG16" s="67"/>
      <c r="DH16" s="61"/>
      <c r="DI16" s="73"/>
      <c r="DJ16" s="73"/>
      <c r="DK16" s="73"/>
      <c r="DL16" s="73"/>
      <c r="DM16" s="77"/>
      <c r="DN16" s="77"/>
      <c r="DO16" s="77"/>
      <c r="DP16" s="77"/>
      <c r="DQ16" s="77"/>
      <c r="DR16" s="77"/>
      <c r="DS16" s="77"/>
      <c r="DT16" s="77"/>
      <c r="DU16" s="77"/>
      <c r="DV16" s="77"/>
      <c r="DW16" s="77"/>
      <c r="DX16" s="77"/>
      <c r="DY16" s="77"/>
      <c r="DZ16" s="77"/>
      <c r="EA16" s="77"/>
      <c r="EB16" s="77"/>
      <c r="EC16" s="77"/>
      <c r="ED16" s="77"/>
      <c r="EE16" s="77"/>
      <c r="EF16" s="77"/>
      <c r="EG16" s="77"/>
      <c r="EH16" s="77"/>
      <c r="EI16" s="77"/>
      <c r="EJ16" s="77"/>
      <c r="EK16" s="57"/>
      <c r="EL16" s="57"/>
      <c r="EM16" s="57"/>
    </row>
    <row r="17" spans="1:143" ht="15.75" customHeight="1">
      <c r="A17" s="172"/>
      <c r="B17" s="358" t="str">
        <f>IF(('Data Tool'!$D$10/('Data and Formulas'!$K$41+(('Data Tool'!$D$9*'Data and Formulas'!$K$42)+('Data Tool'!$F$9*'Data and Formulas'!$K$45)+('Data Tool'!$G$9*'Data and Formulas'!$K$46))))&lt;'Data and Formulas'!$G$54, "in the bottom 10%", IF(AND(('Data Tool'!$D$10/('Data and Formulas'!$K$41+(('Data Tool'!$D$9*'Data and Formulas'!$K$42)+('Data Tool'!$F$9*'Data and Formulas'!$K$45)+('Data Tool'!$G$9*'Data and Formulas'!$K$46))))&lt;'Data and Formulas'!$H$54, ('Data Tool'!$D$10/('Data and Formulas'!$K$41+(('Data Tool'!$D$9*'Data and Formulas'!$K$42)+('Data Tool'!$F$9*'Data and Formulas'!$K$45)+('Data Tool'!$G$9*'Data and Formulas'!$K$46)))) &gt;='Data and Formulas'!$G$54), "in the bottom 20%", IF(AND(('Data Tool'!$D$10/('Data and Formulas'!$K$41+(('Data Tool'!$D$9*'Data and Formulas'!$K$42)+('Data Tool'!$F$9*'Data and Formulas'!$K$45)+('Data Tool'!$G$9*'Data and Formulas'!$K$46))))&lt;'Data and Formulas'!$I$54, ('Data Tool'!$D$10/('Data and Formulas'!$K$41+(('Data Tool'!$D$9*'Data and Formulas'!$K$42)+('Data Tool'!$F$9*'Data and Formulas'!$K$45)+('Data Tool'!$G$9*'Data and Formulas'!$K$46)))) &gt;='Data and Formulas'!$H$54), "in the bottom 30%", IF(AND(('Data Tool'!$D$10/('Data and Formulas'!$K$41+(('Data Tool'!$D$9*'Data and Formulas'!$K$42)+('Data Tool'!$F$9*'Data and Formulas'!$K$45)+('Data Tool'!$G$9*'Data and Formulas'!$K$46))))&lt;'Data and Formulas'!$J$54, ('Data Tool'!$D$10/('Data and Formulas'!$K$41+(('Data Tool'!$D$9*'Data and Formulas'!$K$42)+('Data Tool'!$F$9*'Data and Formulas'!$K$45)+('Data Tool'!$G$9*'Data and Formulas'!$K$46)))) &gt;='Data and Formulas'!$I$54), "between 30% and 40%", IF(AND(('Data Tool'!$D$10/('Data and Formulas'!$K$41+(('Data Tool'!$D$9*'Data and Formulas'!$K$42)+('Data Tool'!$F$9*'Data and Formulas'!$K$45)+('Data Tool'!$G$9*'Data and Formulas'!$K$46))))&lt;'Data and Formulas'!$K$54, ('Data Tool'!$D$10/('Data and Formulas'!$K$41+(('Data Tool'!$D$9*'Data and Formulas'!$K$42)+('Data Tool'!$F$9*'Data and Formulas'!$K$45)+('Data Tool'!$G$9*'Data and Formulas'!$K$46)))) &gt;='Data and Formulas'!$J$54), "between 40% and 50%", IF(AND(('Data Tool'!$D$10/('Data and Formulas'!$K$41+(('Data Tool'!$D$9*'Data and Formulas'!$K$42)+('Data Tool'!$F$9*'Data and Formulas'!$K$45)+('Data Tool'!$G$9*'Data and Formulas'!$K$46))))&lt;'Data and Formulas'!$L$54, ('Data Tool'!$D$10/('Data and Formulas'!$K$41+(('Data Tool'!$D$9*'Data and Formulas'!$K$42)+('Data Tool'!$F$9*'Data and Formulas'!$K$45)+('Data Tool'!$G$9*'Data and Formulas'!$K$46)))) &gt;='Data and Formulas'!$K$54), "between 50% and 60%", IF(AND(('Data Tool'!$D$10/('Data and Formulas'!$K$41+(('Data Tool'!$D$9*'Data and Formulas'!$K$42)+('Data Tool'!$F$9*'Data and Formulas'!$K$45)+('Data Tool'!$G$9*'Data and Formulas'!$K$46))))&lt;'Data and Formulas'!$M$54, ('Data Tool'!$D$10/('Data and Formulas'!$K$41+(('Data Tool'!$D$9*'Data and Formulas'!$K$42)+('Data Tool'!$F$9*'Data and Formulas'!$K$45)+('Data Tool'!$G$9*'Data and Formulas'!$K$46)))) &gt;='Data and Formulas'!$L$54), "between 60% and 70%", IF(AND(('Data Tool'!$D$10/('Data and Formulas'!$K$41+(('Data Tool'!$D$9*'Data and Formulas'!$K$42)+('Data Tool'!$F$9*'Data and Formulas'!$K$45)+('Data Tool'!$G$9*'Data and Formulas'!$K$46))))&lt;'Data and Formulas'!$N$54, ('Data Tool'!$D$10/('Data and Formulas'!$K$41+(('Data Tool'!$D$9*'Data and Formulas'!$K$42)+('Data Tool'!$F$9*'Data and Formulas'!$K$45)+('Data Tool'!$G$9*'Data and Formulas'!$K$46)))) &gt;='Data and Formulas'!$M$54), "in the top 30%", IF(AND(('Data Tool'!$D$10/('Data and Formulas'!$K$41+(('Data Tool'!$D$9*'Data and Formulas'!$K$42)+('Data Tool'!$F$9*'Data and Formulas'!$K$45)+('Data Tool'!$G$9*'Data and Formulas'!$K$46))))&lt;'Data and Formulas'!$O$54, ('Data Tool'!$D$10/('Data and Formulas'!$K$41+(('Data Tool'!$D$9*'Data and Formulas'!$K$42)+('Data Tool'!$F$9*'Data and Formulas'!$K$45)+('Data Tool'!$G$9*'Data and Formulas'!$K$46)))) &gt;='Data and Formulas'!$N$54), "in the top 20%", IF(('Data Tool'!$D$10/('Data and Formulas'!$K$41+(('Data Tool'!$D$9*'Data and Formulas'!$K$42)+('Data Tool'!$F$9*'Data and Formulas'!$K$45)+('Data Tool'!$G$9*'Data and Formulas'!$K$46))))&gt;='Data and Formulas'!$O$54, "in the top 10%"))))))))))</f>
        <v>between 30% and 40%</v>
      </c>
      <c r="C17" s="368" t="s">
        <v>162</v>
      </c>
      <c r="D17" s="369"/>
      <c r="E17" s="369"/>
      <c r="F17" s="369"/>
      <c r="G17" s="369"/>
      <c r="H17" s="369"/>
      <c r="I17" s="369"/>
      <c r="J17" s="369"/>
      <c r="K17" s="369"/>
      <c r="L17" s="369"/>
      <c r="M17" s="370"/>
      <c r="N17" s="56"/>
      <c r="O17" s="56"/>
      <c r="P17" s="56"/>
      <c r="Q17" s="56"/>
      <c r="R17" s="56"/>
      <c r="S17" s="56"/>
      <c r="T17" s="56"/>
      <c r="U17" s="56"/>
      <c r="V17" s="56"/>
      <c r="W17" s="56"/>
      <c r="X17" s="56"/>
      <c r="Y17" s="56"/>
      <c r="Z17" s="56"/>
      <c r="AA17" s="56"/>
      <c r="AB17" s="56"/>
      <c r="AC17" s="56"/>
      <c r="AD17" s="56"/>
      <c r="AE17" s="56"/>
      <c r="AF17" s="56"/>
      <c r="AG17" s="172"/>
      <c r="AH17" s="56"/>
      <c r="AI17" s="56"/>
      <c r="AJ17" s="56"/>
      <c r="AK17" s="56"/>
      <c r="AL17" s="56"/>
      <c r="AM17" s="76"/>
      <c r="AN17" s="56"/>
      <c r="AO17" s="56"/>
      <c r="AP17" s="71"/>
      <c r="AQ17" s="349" t="s">
        <v>183</v>
      </c>
      <c r="AR17" s="349"/>
      <c r="AS17" s="349"/>
      <c r="AT17" s="349"/>
      <c r="AU17" s="349"/>
      <c r="AV17" s="349"/>
      <c r="AW17" s="175"/>
      <c r="AX17" s="56"/>
      <c r="AY17" s="56"/>
      <c r="AZ17" s="56"/>
      <c r="BA17" s="56"/>
      <c r="BB17" s="56"/>
      <c r="BC17" s="56"/>
      <c r="BD17" s="56"/>
      <c r="BE17" s="56"/>
      <c r="BF17" s="57"/>
      <c r="BG17" s="57"/>
      <c r="BH17" s="57"/>
      <c r="BI17" s="57"/>
      <c r="BJ17" s="57"/>
      <c r="BK17" s="57"/>
      <c r="BL17" s="57"/>
      <c r="BM17" s="57"/>
      <c r="BN17" s="57"/>
      <c r="BO17" s="57"/>
      <c r="BP17" s="57"/>
      <c r="BQ17" s="57"/>
      <c r="BR17" s="57"/>
      <c r="BS17" s="57"/>
      <c r="BT17" s="57"/>
      <c r="BU17" s="57"/>
      <c r="BV17" s="57"/>
      <c r="CL17" s="67"/>
      <c r="CM17" s="67"/>
      <c r="CN17" s="67"/>
      <c r="CO17" s="67"/>
      <c r="CP17" s="67"/>
      <c r="CQ17" s="67"/>
      <c r="CR17" s="67"/>
      <c r="CS17" s="67"/>
      <c r="CT17" s="67"/>
      <c r="CU17" s="67"/>
      <c r="CV17" s="67"/>
      <c r="CW17" s="67"/>
      <c r="CX17" s="67"/>
      <c r="CY17" s="67"/>
      <c r="CZ17" s="67"/>
      <c r="DA17" s="67"/>
      <c r="DB17" s="67"/>
      <c r="DC17" s="67"/>
      <c r="DD17" s="67"/>
      <c r="DE17" s="67"/>
      <c r="DF17" s="67"/>
      <c r="DG17" s="67"/>
      <c r="DH17" s="60"/>
      <c r="DI17" s="75"/>
      <c r="DJ17" s="75"/>
      <c r="DK17" s="75"/>
      <c r="DL17" s="75"/>
      <c r="DM17" s="68"/>
      <c r="DN17" s="68"/>
      <c r="DO17" s="68"/>
      <c r="DP17" s="68"/>
      <c r="DQ17" s="68"/>
      <c r="DR17" s="68"/>
      <c r="DS17" s="68"/>
      <c r="DT17" s="68"/>
      <c r="DU17" s="68"/>
      <c r="DV17" s="68"/>
      <c r="DW17" s="68"/>
      <c r="DX17" s="68"/>
      <c r="DY17" s="68"/>
      <c r="DZ17" s="68"/>
      <c r="EA17" s="68"/>
      <c r="EB17" s="68"/>
      <c r="EC17" s="68"/>
      <c r="ED17" s="68"/>
      <c r="EE17" s="68"/>
      <c r="EF17" s="68"/>
      <c r="EG17" s="68"/>
      <c r="EH17" s="68"/>
      <c r="EI17" s="68"/>
      <c r="EJ17" s="68"/>
      <c r="EK17" s="57"/>
      <c r="EL17" s="57"/>
      <c r="EM17" s="57"/>
    </row>
    <row r="18" spans="1:143" ht="27" customHeight="1" thickBot="1">
      <c r="A18" s="172"/>
      <c r="B18" s="359"/>
      <c r="C18" s="371"/>
      <c r="D18" s="372"/>
      <c r="E18" s="372"/>
      <c r="F18" s="372"/>
      <c r="G18" s="372"/>
      <c r="H18" s="372"/>
      <c r="I18" s="372"/>
      <c r="J18" s="372"/>
      <c r="K18" s="372"/>
      <c r="L18" s="372"/>
      <c r="M18" s="373"/>
      <c r="N18" s="56"/>
      <c r="O18" s="56"/>
      <c r="P18" s="56"/>
      <c r="Q18" s="56"/>
      <c r="R18" s="56"/>
      <c r="S18" s="56"/>
      <c r="T18" s="56"/>
      <c r="U18" s="56"/>
      <c r="V18" s="56"/>
      <c r="W18" s="56"/>
      <c r="X18" s="56"/>
      <c r="Y18" s="56"/>
      <c r="Z18" s="56"/>
      <c r="AA18" s="56"/>
      <c r="AB18" s="56"/>
      <c r="AC18" s="56"/>
      <c r="AD18" s="56"/>
      <c r="AE18" s="56"/>
      <c r="AF18" s="56"/>
      <c r="AG18" s="172"/>
      <c r="AH18" s="56"/>
      <c r="AI18" s="162"/>
      <c r="AJ18" s="162"/>
      <c r="AK18" s="162"/>
      <c r="AL18" s="162"/>
      <c r="AM18" s="71"/>
      <c r="AN18" s="56"/>
      <c r="AO18" s="56"/>
      <c r="AP18" s="71"/>
      <c r="AQ18" s="349"/>
      <c r="AR18" s="349"/>
      <c r="AS18" s="349"/>
      <c r="AT18" s="349"/>
      <c r="AU18" s="349"/>
      <c r="AV18" s="349"/>
      <c r="AW18" s="175"/>
      <c r="AX18" s="65"/>
      <c r="AY18" s="65"/>
      <c r="AZ18" s="65"/>
      <c r="BA18" s="65"/>
      <c r="BB18" s="65"/>
      <c r="BC18" s="65"/>
      <c r="BD18" s="65"/>
      <c r="BE18" s="65"/>
      <c r="BF18" s="66"/>
      <c r="BG18" s="66"/>
      <c r="BH18" s="66"/>
      <c r="BI18" s="66"/>
      <c r="BJ18" s="66"/>
      <c r="BK18" s="66"/>
      <c r="BL18" s="66"/>
      <c r="BM18" s="66"/>
      <c r="BN18" s="66"/>
      <c r="BO18" s="66"/>
      <c r="BP18" s="66"/>
      <c r="BQ18" s="66"/>
      <c r="BR18" s="66"/>
      <c r="BS18" s="66"/>
      <c r="BT18" s="66"/>
      <c r="BU18" s="66"/>
      <c r="BV18" s="66"/>
      <c r="CL18" s="67"/>
      <c r="CM18" s="67"/>
      <c r="CN18" s="67"/>
      <c r="CO18" s="67"/>
      <c r="CP18" s="67"/>
      <c r="CQ18" s="67"/>
      <c r="CR18" s="67"/>
      <c r="CS18" s="67"/>
      <c r="CT18" s="67"/>
      <c r="CU18" s="67"/>
      <c r="CV18" s="67"/>
      <c r="CW18" s="67"/>
      <c r="CX18" s="67"/>
      <c r="CY18" s="67"/>
      <c r="CZ18" s="67"/>
      <c r="DA18" s="67"/>
      <c r="DB18" s="67"/>
      <c r="DC18" s="67"/>
      <c r="DD18" s="67"/>
      <c r="DE18" s="67"/>
      <c r="DF18" s="67"/>
      <c r="DG18" s="67"/>
      <c r="DH18" s="60"/>
      <c r="DI18" s="75"/>
      <c r="DJ18" s="75"/>
      <c r="DK18" s="75"/>
      <c r="DL18" s="75"/>
      <c r="DM18" s="68"/>
      <c r="DN18" s="68"/>
      <c r="DO18" s="68"/>
      <c r="DP18" s="68"/>
      <c r="DQ18" s="68"/>
      <c r="DR18" s="68"/>
      <c r="DS18" s="68"/>
      <c r="DT18" s="68"/>
      <c r="DU18" s="68"/>
      <c r="DV18" s="68"/>
      <c r="DW18" s="68"/>
      <c r="DX18" s="68"/>
      <c r="DY18" s="68"/>
      <c r="DZ18" s="68"/>
      <c r="EA18" s="68"/>
      <c r="EB18" s="68"/>
      <c r="EC18" s="68"/>
      <c r="ED18" s="68"/>
      <c r="EE18" s="68"/>
      <c r="EF18" s="68"/>
      <c r="EG18" s="68"/>
      <c r="EH18" s="68"/>
      <c r="EI18" s="68"/>
      <c r="EJ18" s="68"/>
      <c r="EK18" s="57"/>
      <c r="EL18" s="57"/>
      <c r="EM18" s="57"/>
    </row>
    <row r="19" spans="1:143" ht="27" customHeight="1">
      <c r="A19" s="172"/>
      <c r="B19" s="359"/>
      <c r="C19" s="361" t="str">
        <f>"Your household income and family makeup position you "&amp;B17&amp;" of the UK's income distribution. The ONS suggests that people like you typically distribute their income in a particular way across a standard basket of goods which is sorted into categroies displayed below and on the right."</f>
        <v>Your household income and family makeup position you between 30% and 40% of the UK's income distribution. The ONS suggests that people like you typically distribute their income in a particular way across a standard basket of goods which is sorted into categroies displayed below and on the right.</v>
      </c>
      <c r="D19" s="362"/>
      <c r="E19" s="362"/>
      <c r="F19" s="362"/>
      <c r="G19" s="362"/>
      <c r="H19" s="362"/>
      <c r="I19" s="362"/>
      <c r="J19" s="362"/>
      <c r="K19" s="362"/>
      <c r="L19" s="362"/>
      <c r="M19" s="363"/>
      <c r="N19" s="56"/>
      <c r="O19" s="56"/>
      <c r="P19" s="56"/>
      <c r="Q19" s="56"/>
      <c r="R19" s="56"/>
      <c r="S19" s="56"/>
      <c r="T19" s="56"/>
      <c r="U19" s="56"/>
      <c r="V19" s="56"/>
      <c r="W19" s="56"/>
      <c r="X19" s="56"/>
      <c r="Y19" s="56"/>
      <c r="Z19" s="56"/>
      <c r="AA19" s="56"/>
      <c r="AB19" s="56"/>
      <c r="AC19" s="56"/>
      <c r="AD19" s="56"/>
      <c r="AE19" s="56"/>
      <c r="AF19" s="56"/>
      <c r="AG19" s="172"/>
      <c r="AH19" s="56"/>
      <c r="AI19" s="162"/>
      <c r="AJ19" s="162"/>
      <c r="AK19" s="162"/>
      <c r="AL19" s="162"/>
      <c r="AM19" s="71"/>
      <c r="AN19" s="56"/>
      <c r="AO19" s="83"/>
      <c r="AP19" s="71"/>
      <c r="AQ19" s="349"/>
      <c r="AR19" s="349"/>
      <c r="AS19" s="349"/>
      <c r="AT19" s="349"/>
      <c r="AU19" s="349"/>
      <c r="AV19" s="349"/>
      <c r="AW19" s="175"/>
      <c r="AX19" s="65"/>
      <c r="AY19" s="65"/>
      <c r="AZ19" s="65"/>
      <c r="BA19" s="65"/>
      <c r="BB19" s="65"/>
      <c r="BC19" s="65"/>
      <c r="BD19" s="65"/>
      <c r="BE19" s="65"/>
      <c r="BF19" s="66"/>
      <c r="BG19" s="66"/>
      <c r="BH19" s="66"/>
      <c r="BI19" s="66"/>
      <c r="BJ19" s="66"/>
      <c r="BK19" s="66"/>
      <c r="BL19" s="66"/>
      <c r="BM19" s="66"/>
      <c r="BN19" s="66"/>
      <c r="BO19" s="66"/>
      <c r="BP19" s="66"/>
      <c r="BQ19" s="66"/>
      <c r="BR19" s="66"/>
      <c r="BS19" s="66"/>
      <c r="BT19" s="66"/>
      <c r="BU19" s="66"/>
      <c r="BV19" s="66"/>
      <c r="CL19" s="67"/>
      <c r="CM19" s="67"/>
      <c r="CN19" s="67"/>
      <c r="CO19" s="67"/>
      <c r="CP19" s="67"/>
      <c r="CQ19" s="67"/>
      <c r="CR19" s="67"/>
      <c r="CS19" s="67"/>
      <c r="CT19" s="67"/>
      <c r="CU19" s="67"/>
      <c r="CV19" s="67"/>
      <c r="CW19" s="67"/>
      <c r="CX19" s="67"/>
      <c r="CY19" s="67"/>
      <c r="CZ19" s="67"/>
      <c r="DA19" s="67"/>
      <c r="DB19" s="67"/>
      <c r="DC19" s="67"/>
      <c r="DD19" s="67"/>
      <c r="DE19" s="67"/>
      <c r="DF19" s="67"/>
      <c r="DG19" s="67"/>
      <c r="DH19" s="61"/>
      <c r="DI19" s="73"/>
      <c r="DJ19" s="73"/>
      <c r="DK19" s="73"/>
      <c r="DL19" s="73"/>
      <c r="DM19" s="77"/>
      <c r="DN19" s="77"/>
      <c r="DO19" s="77"/>
      <c r="DP19" s="77"/>
      <c r="DQ19" s="77"/>
      <c r="DR19" s="77"/>
      <c r="DS19" s="77"/>
      <c r="DT19" s="77"/>
      <c r="DU19" s="77"/>
      <c r="DV19" s="77"/>
      <c r="DW19" s="77"/>
      <c r="DX19" s="77"/>
      <c r="DY19" s="77"/>
      <c r="DZ19" s="77"/>
      <c r="EA19" s="77"/>
      <c r="EB19" s="77"/>
      <c r="EC19" s="77"/>
      <c r="ED19" s="77"/>
      <c r="EE19" s="77"/>
      <c r="EF19" s="77"/>
      <c r="EG19" s="77"/>
      <c r="EH19" s="77"/>
      <c r="EI19" s="77"/>
      <c r="EJ19" s="77"/>
      <c r="EK19" s="57"/>
      <c r="EL19" s="57"/>
      <c r="EM19" s="57"/>
    </row>
    <row r="20" spans="1:143" ht="27" customHeight="1">
      <c r="A20" s="172"/>
      <c r="B20" s="359"/>
      <c r="C20" s="364"/>
      <c r="D20" s="349"/>
      <c r="E20" s="349"/>
      <c r="F20" s="349"/>
      <c r="G20" s="349"/>
      <c r="H20" s="349"/>
      <c r="I20" s="349"/>
      <c r="J20" s="349"/>
      <c r="K20" s="349"/>
      <c r="L20" s="349"/>
      <c r="M20" s="350"/>
      <c r="N20" s="56"/>
      <c r="O20" s="56"/>
      <c r="P20" s="56"/>
      <c r="Q20" s="56"/>
      <c r="R20" s="56"/>
      <c r="S20" s="56"/>
      <c r="T20" s="56"/>
      <c r="U20" s="56"/>
      <c r="V20" s="56"/>
      <c r="W20" s="56"/>
      <c r="X20" s="56"/>
      <c r="Y20" s="56"/>
      <c r="Z20" s="56"/>
      <c r="AA20" s="56"/>
      <c r="AB20" s="56"/>
      <c r="AC20" s="56"/>
      <c r="AD20" s="56"/>
      <c r="AE20" s="56"/>
      <c r="AF20" s="56"/>
      <c r="AG20" s="172"/>
      <c r="AH20" s="56"/>
      <c r="AI20" s="56"/>
      <c r="AJ20" s="56"/>
      <c r="AK20" s="56"/>
      <c r="AL20" s="71"/>
      <c r="AM20" s="71"/>
      <c r="AN20" s="56"/>
      <c r="AO20" s="83"/>
      <c r="AP20" s="71"/>
      <c r="AQ20" s="349"/>
      <c r="AR20" s="349"/>
      <c r="AS20" s="349"/>
      <c r="AT20" s="349"/>
      <c r="AU20" s="349"/>
      <c r="AV20" s="349"/>
      <c r="AW20" s="175"/>
      <c r="AX20" s="65"/>
      <c r="AY20" s="65"/>
      <c r="AZ20" s="65"/>
      <c r="BA20" s="65"/>
      <c r="BB20" s="65"/>
      <c r="BC20" s="65"/>
      <c r="BD20" s="65"/>
      <c r="BE20" s="65"/>
      <c r="BF20" s="66"/>
      <c r="BG20" s="66"/>
      <c r="BH20" s="66"/>
      <c r="BI20" s="66"/>
      <c r="BJ20" s="66"/>
      <c r="BK20" s="66"/>
      <c r="BL20" s="66"/>
      <c r="BM20" s="66"/>
      <c r="BN20" s="66"/>
      <c r="BO20" s="66"/>
      <c r="BP20" s="66"/>
      <c r="BQ20" s="66"/>
      <c r="BR20" s="66"/>
      <c r="BS20" s="66"/>
      <c r="BT20" s="66"/>
      <c r="BU20" s="66"/>
      <c r="BV20" s="66"/>
      <c r="CL20" s="67"/>
      <c r="CM20" s="67"/>
      <c r="CN20" s="67"/>
      <c r="CO20" s="67"/>
      <c r="CP20" s="67"/>
      <c r="CQ20" s="67"/>
      <c r="CR20" s="67"/>
      <c r="CS20" s="67"/>
      <c r="CT20" s="67"/>
      <c r="CU20" s="67"/>
      <c r="CV20" s="67"/>
      <c r="CW20" s="67"/>
      <c r="CX20" s="67"/>
      <c r="CY20" s="67"/>
      <c r="CZ20" s="67"/>
      <c r="DA20" s="67"/>
      <c r="DB20" s="67"/>
      <c r="DC20" s="67"/>
      <c r="DD20" s="67"/>
      <c r="DE20" s="67"/>
      <c r="DF20" s="67"/>
      <c r="DG20" s="67"/>
      <c r="DH20" s="60"/>
      <c r="DI20" s="75"/>
      <c r="DJ20" s="75"/>
      <c r="DK20" s="75"/>
      <c r="DL20" s="75"/>
      <c r="DM20" s="68"/>
      <c r="DN20" s="68"/>
      <c r="DO20" s="68"/>
      <c r="DP20" s="68"/>
      <c r="DQ20" s="68"/>
      <c r="DR20" s="68"/>
      <c r="DS20" s="68"/>
      <c r="DT20" s="68"/>
      <c r="DU20" s="68"/>
      <c r="DV20" s="68"/>
      <c r="DW20" s="68"/>
      <c r="DX20" s="68"/>
      <c r="DY20" s="68"/>
      <c r="DZ20" s="68"/>
      <c r="EA20" s="68"/>
      <c r="EB20" s="68"/>
      <c r="EC20" s="68"/>
      <c r="ED20" s="68"/>
      <c r="EE20" s="68"/>
      <c r="EF20" s="68"/>
      <c r="EG20" s="68"/>
      <c r="EH20" s="68"/>
      <c r="EI20" s="68"/>
      <c r="EJ20" s="68"/>
      <c r="EK20" s="57"/>
      <c r="EL20" s="57"/>
      <c r="EM20" s="57"/>
    </row>
    <row r="21" spans="1:143" ht="26.25" customHeight="1" thickBot="1">
      <c r="A21" s="172"/>
      <c r="B21" s="360"/>
      <c r="C21" s="365"/>
      <c r="D21" s="366"/>
      <c r="E21" s="366"/>
      <c r="F21" s="366"/>
      <c r="G21" s="366"/>
      <c r="H21" s="366"/>
      <c r="I21" s="366"/>
      <c r="J21" s="366"/>
      <c r="K21" s="366"/>
      <c r="L21" s="366"/>
      <c r="M21" s="367"/>
      <c r="N21" s="56"/>
      <c r="O21" s="56"/>
      <c r="P21" s="56"/>
      <c r="Q21" s="56"/>
      <c r="R21" s="56"/>
      <c r="S21" s="56"/>
      <c r="T21" s="56"/>
      <c r="U21" s="56"/>
      <c r="V21" s="56"/>
      <c r="W21" s="56"/>
      <c r="X21" s="56"/>
      <c r="Y21" s="56"/>
      <c r="Z21" s="56"/>
      <c r="AA21" s="56"/>
      <c r="AB21" s="56"/>
      <c r="AC21" s="56"/>
      <c r="AD21" s="56"/>
      <c r="AE21" s="56"/>
      <c r="AF21" s="56"/>
      <c r="AG21" s="172"/>
      <c r="AH21" s="56"/>
      <c r="AI21" s="56"/>
      <c r="AJ21" s="56"/>
      <c r="AK21" s="56"/>
      <c r="AL21" s="56"/>
      <c r="AM21" s="56"/>
      <c r="AN21" s="56"/>
      <c r="AO21" s="56"/>
      <c r="AP21" s="164"/>
      <c r="AQ21" s="349"/>
      <c r="AR21" s="349"/>
      <c r="AS21" s="349"/>
      <c r="AT21" s="349"/>
      <c r="AU21" s="349"/>
      <c r="AV21" s="349"/>
      <c r="AW21" s="175"/>
      <c r="AX21" s="65"/>
      <c r="AY21" s="65"/>
      <c r="AZ21" s="65"/>
      <c r="BA21" s="65"/>
      <c r="BB21" s="65"/>
      <c r="BC21" s="65"/>
      <c r="BD21" s="65"/>
      <c r="BE21" s="65"/>
      <c r="BF21" s="66"/>
      <c r="BG21" s="66"/>
      <c r="BH21" s="66"/>
      <c r="BI21" s="66"/>
      <c r="BJ21" s="66"/>
      <c r="BK21" s="66"/>
      <c r="BL21" s="66"/>
      <c r="BM21" s="66"/>
      <c r="BN21" s="66"/>
      <c r="BO21" s="66"/>
      <c r="BP21" s="66"/>
      <c r="BQ21" s="66"/>
      <c r="BR21" s="66"/>
      <c r="BS21" s="66"/>
      <c r="BT21" s="66"/>
      <c r="BU21" s="66"/>
      <c r="BV21" s="66"/>
      <c r="CL21" s="67"/>
      <c r="CM21" s="67"/>
      <c r="CN21" s="67"/>
      <c r="CO21" s="67"/>
      <c r="CP21" s="67"/>
      <c r="CQ21" s="67"/>
      <c r="CR21" s="67"/>
      <c r="CS21" s="67"/>
      <c r="CT21" s="67"/>
      <c r="CU21" s="67"/>
      <c r="CV21" s="67"/>
      <c r="CW21" s="67"/>
      <c r="CX21" s="67"/>
      <c r="CY21" s="67"/>
      <c r="CZ21" s="67"/>
      <c r="DA21" s="67"/>
      <c r="DB21" s="67"/>
      <c r="DC21" s="67"/>
      <c r="DD21" s="67"/>
      <c r="DE21" s="67"/>
      <c r="DF21" s="67"/>
      <c r="DG21" s="67"/>
      <c r="DH21" s="60"/>
      <c r="DI21" s="75"/>
      <c r="DJ21" s="75"/>
      <c r="DK21" s="75"/>
      <c r="DL21" s="75"/>
      <c r="DM21" s="68"/>
      <c r="DN21" s="68"/>
      <c r="DO21" s="68"/>
      <c r="DP21" s="68"/>
      <c r="DQ21" s="68"/>
      <c r="DR21" s="68"/>
      <c r="DS21" s="68"/>
      <c r="DT21" s="68"/>
      <c r="DU21" s="68"/>
      <c r="DV21" s="68"/>
      <c r="DW21" s="68"/>
      <c r="DX21" s="68"/>
      <c r="DY21" s="68"/>
      <c r="DZ21" s="68"/>
      <c r="EA21" s="68"/>
      <c r="EB21" s="68"/>
      <c r="EC21" s="68"/>
      <c r="ED21" s="68"/>
      <c r="EE21" s="68"/>
      <c r="EF21" s="68"/>
      <c r="EG21" s="68"/>
      <c r="EH21" s="68"/>
      <c r="EI21" s="68"/>
      <c r="EJ21" s="68"/>
      <c r="EK21" s="57"/>
      <c r="EL21" s="57"/>
      <c r="EM21" s="57"/>
    </row>
    <row r="22" spans="1:143" ht="31.5" customHeight="1">
      <c r="A22" s="172"/>
      <c r="B22" s="55" t="s">
        <v>173</v>
      </c>
      <c r="C22" s="56"/>
      <c r="D22" s="56"/>
      <c r="E22" s="56"/>
      <c r="F22" s="56"/>
      <c r="G22" s="56"/>
      <c r="H22" s="56"/>
      <c r="I22" s="56"/>
      <c r="J22" s="56"/>
      <c r="K22" s="56"/>
      <c r="L22" s="56"/>
      <c r="M22" s="56"/>
      <c r="N22" s="157"/>
      <c r="O22" s="157"/>
      <c r="P22" s="349" t="s">
        <v>184</v>
      </c>
      <c r="Q22" s="349"/>
      <c r="R22" s="349"/>
      <c r="S22" s="349"/>
      <c r="T22" s="349"/>
      <c r="U22" s="349"/>
      <c r="V22" s="349"/>
      <c r="W22" s="349"/>
      <c r="X22" s="349"/>
      <c r="Y22" s="349"/>
      <c r="Z22" s="349"/>
      <c r="AA22" s="349"/>
      <c r="AB22" s="349"/>
      <c r="AC22" s="349"/>
      <c r="AD22" s="349"/>
      <c r="AE22" s="349"/>
      <c r="AF22" s="56"/>
      <c r="AG22" s="172"/>
      <c r="AH22" s="56"/>
      <c r="AI22" s="56"/>
      <c r="AJ22" s="56"/>
      <c r="AK22" s="56"/>
      <c r="AL22" s="56"/>
      <c r="AM22" s="56"/>
      <c r="AN22" s="56"/>
      <c r="AO22" s="56"/>
      <c r="AP22" s="164"/>
      <c r="AQ22" s="349"/>
      <c r="AR22" s="349"/>
      <c r="AS22" s="349"/>
      <c r="AT22" s="349"/>
      <c r="AU22" s="349"/>
      <c r="AV22" s="349"/>
      <c r="AW22" s="175"/>
      <c r="AX22" s="65"/>
      <c r="AY22" s="65"/>
      <c r="AZ22" s="65"/>
      <c r="BA22" s="65"/>
      <c r="BB22" s="65"/>
      <c r="BC22" s="65"/>
      <c r="BD22" s="65"/>
      <c r="BE22" s="65"/>
      <c r="BF22" s="66"/>
      <c r="BG22" s="66"/>
      <c r="BH22" s="66"/>
      <c r="BI22" s="66"/>
      <c r="BJ22" s="66"/>
      <c r="BK22" s="66"/>
      <c r="BL22" s="66"/>
      <c r="BM22" s="66"/>
      <c r="BN22" s="66"/>
      <c r="BO22" s="66"/>
      <c r="BP22" s="66"/>
      <c r="BQ22" s="66"/>
      <c r="BR22" s="66"/>
      <c r="BS22" s="66"/>
      <c r="BT22" s="66"/>
      <c r="BU22" s="66"/>
      <c r="BV22" s="66"/>
      <c r="CL22" s="67"/>
      <c r="CM22" s="67"/>
      <c r="CN22" s="67"/>
      <c r="CO22" s="67"/>
      <c r="CP22" s="67"/>
      <c r="CQ22" s="67"/>
      <c r="CR22" s="67"/>
      <c r="CS22" s="67"/>
      <c r="CT22" s="67"/>
      <c r="CU22" s="67"/>
      <c r="CV22" s="67"/>
      <c r="CW22" s="67"/>
      <c r="CX22" s="67"/>
      <c r="CY22" s="67"/>
      <c r="CZ22" s="67"/>
      <c r="DA22" s="67"/>
      <c r="DB22" s="67"/>
      <c r="DC22" s="67"/>
      <c r="DD22" s="67"/>
      <c r="DE22" s="67"/>
      <c r="DF22" s="67"/>
      <c r="DG22" s="67"/>
      <c r="DH22" s="61"/>
      <c r="DI22" s="73"/>
      <c r="DJ22" s="73"/>
      <c r="DK22" s="73"/>
      <c r="DL22" s="73"/>
      <c r="DM22" s="77"/>
      <c r="DN22" s="77"/>
      <c r="DO22" s="77"/>
      <c r="DP22" s="77"/>
      <c r="DQ22" s="77"/>
      <c r="DR22" s="77"/>
      <c r="DS22" s="77"/>
      <c r="DT22" s="77"/>
      <c r="DU22" s="77"/>
      <c r="DV22" s="77"/>
      <c r="DW22" s="77"/>
      <c r="DX22" s="77"/>
      <c r="DY22" s="77"/>
      <c r="DZ22" s="77"/>
      <c r="EA22" s="77"/>
      <c r="EB22" s="77"/>
      <c r="EC22" s="77"/>
      <c r="ED22" s="77"/>
      <c r="EE22" s="77"/>
      <c r="EF22" s="77"/>
      <c r="EG22" s="77"/>
      <c r="EH22" s="77"/>
      <c r="EI22" s="77"/>
      <c r="EJ22" s="77"/>
      <c r="EK22" s="57"/>
      <c r="EL22" s="57"/>
      <c r="EM22" s="57"/>
    </row>
    <row r="23" spans="1:143" ht="15" customHeight="1">
      <c r="A23" s="172"/>
      <c r="B23" s="56"/>
      <c r="C23" s="56"/>
      <c r="D23" s="56"/>
      <c r="E23" s="56"/>
      <c r="F23" s="56"/>
      <c r="G23" s="56"/>
      <c r="H23" s="56"/>
      <c r="I23" s="56"/>
      <c r="J23" s="56"/>
      <c r="K23" s="56"/>
      <c r="L23" s="56"/>
      <c r="M23" s="56"/>
      <c r="N23" s="157"/>
      <c r="O23" s="157"/>
      <c r="P23" s="349"/>
      <c r="Q23" s="349"/>
      <c r="R23" s="349"/>
      <c r="S23" s="349"/>
      <c r="T23" s="349"/>
      <c r="U23" s="349"/>
      <c r="V23" s="349"/>
      <c r="W23" s="349"/>
      <c r="X23" s="349"/>
      <c r="Y23" s="349"/>
      <c r="Z23" s="349"/>
      <c r="AA23" s="349"/>
      <c r="AB23" s="349"/>
      <c r="AC23" s="349"/>
      <c r="AD23" s="349"/>
      <c r="AE23" s="349"/>
      <c r="AF23" s="56"/>
      <c r="AG23" s="172"/>
      <c r="AH23" s="56"/>
      <c r="AI23" s="56"/>
      <c r="AJ23" s="56"/>
      <c r="AK23" s="56"/>
      <c r="AL23" s="56"/>
      <c r="AM23" s="56"/>
      <c r="AN23" s="56"/>
      <c r="AO23" s="56"/>
      <c r="AP23" s="164"/>
      <c r="AQ23" s="71"/>
      <c r="AR23" s="71"/>
      <c r="AS23" s="71"/>
      <c r="AT23" s="71"/>
      <c r="AU23" s="71"/>
      <c r="AV23" s="71"/>
      <c r="AW23" s="174"/>
      <c r="AX23" s="65"/>
      <c r="AY23" s="65"/>
      <c r="AZ23" s="65"/>
      <c r="BA23" s="65"/>
      <c r="BB23" s="65"/>
      <c r="BC23" s="65"/>
      <c r="BD23" s="65"/>
      <c r="BE23" s="65"/>
      <c r="BF23" s="66"/>
      <c r="BG23" s="66"/>
      <c r="BH23" s="66"/>
      <c r="BI23" s="66"/>
      <c r="BJ23" s="66"/>
      <c r="BK23" s="66"/>
      <c r="BL23" s="66"/>
      <c r="BM23" s="66"/>
      <c r="BN23" s="66"/>
      <c r="BO23" s="66"/>
      <c r="BP23" s="66"/>
      <c r="BQ23" s="66"/>
      <c r="BR23" s="66"/>
      <c r="BS23" s="66"/>
      <c r="BT23" s="66"/>
      <c r="BU23" s="66"/>
      <c r="BV23" s="66"/>
      <c r="CL23" s="67"/>
      <c r="CM23" s="67"/>
      <c r="CN23" s="67"/>
      <c r="CO23" s="67"/>
      <c r="CP23" s="67"/>
      <c r="CQ23" s="67"/>
      <c r="CR23" s="67"/>
      <c r="CS23" s="67"/>
      <c r="CT23" s="67"/>
      <c r="CU23" s="67"/>
      <c r="CV23" s="67"/>
      <c r="CW23" s="67"/>
      <c r="CX23" s="67"/>
      <c r="CY23" s="67"/>
      <c r="CZ23" s="67"/>
      <c r="DA23" s="67"/>
      <c r="DB23" s="67"/>
      <c r="DC23" s="67"/>
      <c r="DD23" s="67"/>
      <c r="DE23" s="67"/>
      <c r="DF23" s="67"/>
      <c r="DG23" s="67"/>
      <c r="DH23" s="60"/>
      <c r="DI23" s="75"/>
      <c r="DJ23" s="75"/>
      <c r="DK23" s="75"/>
      <c r="DL23" s="75"/>
      <c r="DM23" s="68"/>
      <c r="DN23" s="68"/>
      <c r="DO23" s="68"/>
      <c r="DP23" s="68"/>
      <c r="DQ23" s="68"/>
      <c r="DR23" s="68"/>
      <c r="DS23" s="68"/>
      <c r="DT23" s="68"/>
      <c r="DU23" s="68"/>
      <c r="DV23" s="68"/>
      <c r="DW23" s="68"/>
      <c r="DX23" s="68"/>
      <c r="DY23" s="68"/>
      <c r="DZ23" s="68"/>
      <c r="EA23" s="68"/>
      <c r="EB23" s="68"/>
      <c r="EC23" s="68"/>
      <c r="ED23" s="68"/>
      <c r="EE23" s="68"/>
      <c r="EF23" s="68"/>
      <c r="EG23" s="68"/>
      <c r="EH23" s="68"/>
      <c r="EI23" s="68"/>
      <c r="EJ23" s="68"/>
      <c r="EK23" s="57"/>
      <c r="EL23" s="57"/>
      <c r="EM23" s="57"/>
    </row>
    <row r="24" spans="1:143" ht="15" customHeight="1">
      <c r="A24" s="172"/>
      <c r="B24" s="56"/>
      <c r="C24" s="56"/>
      <c r="D24" s="56"/>
      <c r="E24" s="56"/>
      <c r="F24" s="56"/>
      <c r="G24" s="56"/>
      <c r="H24" s="56"/>
      <c r="I24" s="56"/>
      <c r="J24" s="56"/>
      <c r="K24" s="56"/>
      <c r="L24" s="56"/>
      <c r="M24" s="56"/>
      <c r="N24" s="56"/>
      <c r="O24" s="56"/>
      <c r="P24" s="349"/>
      <c r="Q24" s="349"/>
      <c r="R24" s="349"/>
      <c r="S24" s="349"/>
      <c r="T24" s="349"/>
      <c r="U24" s="349"/>
      <c r="V24" s="349"/>
      <c r="W24" s="349"/>
      <c r="X24" s="349"/>
      <c r="Y24" s="349"/>
      <c r="Z24" s="349"/>
      <c r="AA24" s="349"/>
      <c r="AB24" s="349"/>
      <c r="AC24" s="349"/>
      <c r="AD24" s="349"/>
      <c r="AE24" s="349"/>
      <c r="AF24" s="64"/>
      <c r="AG24" s="179"/>
      <c r="AH24" s="64"/>
      <c r="AI24" s="56"/>
      <c r="AJ24" s="56"/>
      <c r="AK24" s="56"/>
      <c r="AL24" s="56"/>
      <c r="AM24" s="56"/>
      <c r="AN24" s="56"/>
      <c r="AO24" s="56"/>
      <c r="AP24" s="164"/>
      <c r="AQ24" s="71"/>
      <c r="AR24" s="71"/>
      <c r="AS24" s="71"/>
      <c r="AT24" s="71"/>
      <c r="AU24" s="71"/>
      <c r="AV24" s="71"/>
      <c r="AW24" s="174"/>
      <c r="AX24" s="65"/>
      <c r="AY24" s="65"/>
      <c r="AZ24" s="65"/>
      <c r="BA24" s="65"/>
      <c r="BB24" s="65"/>
      <c r="BC24" s="65"/>
      <c r="BD24" s="65"/>
      <c r="BE24" s="65"/>
      <c r="BF24" s="66"/>
      <c r="BG24" s="66"/>
      <c r="BH24" s="66"/>
      <c r="BI24" s="66"/>
      <c r="BJ24" s="66"/>
      <c r="BK24" s="66"/>
      <c r="BL24" s="66"/>
      <c r="BM24" s="66"/>
      <c r="BN24" s="66"/>
      <c r="BO24" s="66"/>
      <c r="BP24" s="66"/>
      <c r="BQ24" s="66"/>
      <c r="BR24" s="66"/>
      <c r="BS24" s="66"/>
      <c r="BT24" s="66"/>
      <c r="BU24" s="66"/>
      <c r="BV24" s="66"/>
      <c r="CL24" s="67"/>
      <c r="CM24" s="67"/>
      <c r="CN24" s="67"/>
      <c r="CO24" s="67"/>
      <c r="CP24" s="67"/>
      <c r="CQ24" s="67"/>
      <c r="CR24" s="67"/>
      <c r="CS24" s="67"/>
      <c r="CT24" s="67"/>
      <c r="CU24" s="67"/>
      <c r="CV24" s="67"/>
      <c r="CW24" s="67"/>
      <c r="CX24" s="67"/>
      <c r="CY24" s="67"/>
      <c r="CZ24" s="67"/>
      <c r="DA24" s="67"/>
      <c r="DB24" s="67"/>
      <c r="DC24" s="67"/>
      <c r="DD24" s="67"/>
      <c r="DE24" s="67"/>
      <c r="DF24" s="67"/>
      <c r="DG24" s="67"/>
      <c r="DH24" s="60"/>
      <c r="DI24" s="75"/>
      <c r="DJ24" s="75"/>
      <c r="DK24" s="75"/>
      <c r="DL24" s="75"/>
      <c r="DM24" s="68"/>
      <c r="DN24" s="68"/>
      <c r="DO24" s="68"/>
      <c r="DP24" s="68"/>
      <c r="DQ24" s="68"/>
      <c r="DR24" s="68"/>
      <c r="DS24" s="68"/>
      <c r="DT24" s="68"/>
      <c r="DU24" s="68"/>
      <c r="DV24" s="68"/>
      <c r="DW24" s="68"/>
      <c r="DX24" s="68"/>
      <c r="DY24" s="68"/>
      <c r="DZ24" s="68"/>
      <c r="EA24" s="68"/>
      <c r="EB24" s="68"/>
      <c r="EC24" s="68"/>
      <c r="ED24" s="68"/>
      <c r="EE24" s="68"/>
      <c r="EF24" s="68"/>
      <c r="EG24" s="68"/>
      <c r="EH24" s="68"/>
      <c r="EI24" s="68"/>
      <c r="EJ24" s="68"/>
      <c r="EK24" s="57"/>
      <c r="EL24" s="57"/>
      <c r="EM24" s="57"/>
    </row>
    <row r="25" spans="1:143" ht="15" customHeight="1">
      <c r="A25" s="172"/>
      <c r="B25" s="56"/>
      <c r="C25" s="56"/>
      <c r="D25" s="56"/>
      <c r="E25" s="56"/>
      <c r="F25" s="56"/>
      <c r="G25" s="56"/>
      <c r="H25" s="56"/>
      <c r="I25" s="56"/>
      <c r="J25" s="56"/>
      <c r="K25" s="56"/>
      <c r="L25" s="56"/>
      <c r="M25" s="56"/>
      <c r="N25" s="56"/>
      <c r="O25" s="56"/>
      <c r="P25" s="56"/>
      <c r="Q25" s="65"/>
      <c r="R25" s="65"/>
      <c r="S25" s="65"/>
      <c r="T25" s="65"/>
      <c r="U25" s="56"/>
      <c r="V25" s="56"/>
      <c r="W25" s="56"/>
      <c r="X25" s="56"/>
      <c r="Y25" s="56"/>
      <c r="Z25" s="56"/>
      <c r="AA25" s="56"/>
      <c r="AB25" s="56"/>
      <c r="AC25" s="56"/>
      <c r="AD25" s="56"/>
      <c r="AE25" s="56"/>
      <c r="AF25" s="56"/>
      <c r="AG25" s="172"/>
      <c r="AH25" s="56"/>
      <c r="AI25" s="56"/>
      <c r="AJ25" s="56"/>
      <c r="AK25" s="56"/>
      <c r="AL25" s="56"/>
      <c r="AM25" s="56"/>
      <c r="AN25" s="56"/>
      <c r="AO25" s="56"/>
      <c r="AP25" s="164"/>
      <c r="AQ25" s="349" t="s">
        <v>185</v>
      </c>
      <c r="AR25" s="349"/>
      <c r="AS25" s="349"/>
      <c r="AT25" s="349"/>
      <c r="AU25" s="349"/>
      <c r="AV25" s="349"/>
      <c r="AW25" s="174"/>
      <c r="AX25" s="84"/>
      <c r="AY25" s="84"/>
      <c r="AZ25" s="84"/>
      <c r="BA25" s="84"/>
      <c r="BB25" s="84"/>
      <c r="BC25" s="84"/>
      <c r="BD25" s="84"/>
      <c r="BE25" s="84"/>
      <c r="BF25" s="85"/>
      <c r="BG25" s="85"/>
      <c r="BH25" s="85"/>
      <c r="BI25" s="85"/>
      <c r="BJ25" s="85"/>
      <c r="BK25" s="85"/>
      <c r="BL25" s="85"/>
      <c r="BM25" s="85"/>
      <c r="BN25" s="85"/>
      <c r="BO25" s="85"/>
      <c r="BP25" s="85"/>
      <c r="BQ25" s="85"/>
      <c r="BR25" s="85"/>
      <c r="BS25" s="85"/>
      <c r="BT25" s="85"/>
      <c r="BU25" s="85"/>
      <c r="BV25" s="85"/>
      <c r="CL25" s="67"/>
      <c r="CM25" s="67"/>
      <c r="CN25" s="67"/>
      <c r="CO25" s="67"/>
      <c r="CP25" s="67"/>
      <c r="CQ25" s="67"/>
      <c r="CR25" s="67"/>
      <c r="CS25" s="67"/>
      <c r="CT25" s="67"/>
      <c r="CU25" s="67"/>
      <c r="CV25" s="67"/>
      <c r="CW25" s="67"/>
      <c r="CX25" s="67"/>
      <c r="CY25" s="67"/>
      <c r="CZ25" s="67"/>
      <c r="DA25" s="67"/>
      <c r="DB25" s="67"/>
      <c r="DC25" s="67"/>
      <c r="DD25" s="67"/>
      <c r="DE25" s="67"/>
      <c r="DF25" s="67"/>
      <c r="DG25" s="67"/>
      <c r="DH25" s="61"/>
      <c r="DI25" s="73"/>
      <c r="DJ25" s="73"/>
      <c r="DK25" s="73"/>
      <c r="DL25" s="73"/>
      <c r="DM25" s="77"/>
      <c r="DN25" s="77"/>
      <c r="DO25" s="77"/>
      <c r="DP25" s="77"/>
      <c r="DQ25" s="77"/>
      <c r="DR25" s="77"/>
      <c r="DS25" s="77"/>
      <c r="DT25" s="77"/>
      <c r="DU25" s="77"/>
      <c r="DV25" s="77"/>
      <c r="DW25" s="77"/>
      <c r="DX25" s="77"/>
      <c r="DY25" s="77"/>
      <c r="DZ25" s="77"/>
      <c r="EA25" s="77"/>
      <c r="EB25" s="77"/>
      <c r="EC25" s="77"/>
      <c r="ED25" s="77"/>
      <c r="EE25" s="77"/>
      <c r="EF25" s="77"/>
      <c r="EG25" s="77"/>
      <c r="EH25" s="77"/>
      <c r="EI25" s="77"/>
      <c r="EJ25" s="77"/>
      <c r="EK25" s="57"/>
      <c r="EL25" s="57"/>
      <c r="EM25" s="57"/>
    </row>
    <row r="26" spans="1:143" ht="15" customHeight="1">
      <c r="A26" s="172"/>
      <c r="B26" s="56"/>
      <c r="C26" s="56"/>
      <c r="D26" s="56"/>
      <c r="E26" s="56"/>
      <c r="F26" s="56"/>
      <c r="G26" s="56"/>
      <c r="H26" s="56"/>
      <c r="I26" s="56"/>
      <c r="J26" s="56"/>
      <c r="K26" s="56"/>
      <c r="L26" s="56"/>
      <c r="M26" s="56"/>
      <c r="N26" s="56"/>
      <c r="O26" s="56"/>
      <c r="P26" s="56"/>
      <c r="Q26" s="56"/>
      <c r="R26" s="56"/>
      <c r="S26" s="56"/>
      <c r="T26" s="56"/>
      <c r="U26" s="56"/>
      <c r="V26" s="56"/>
      <c r="W26" s="56"/>
      <c r="X26" s="56"/>
      <c r="Y26" s="56"/>
      <c r="Z26" s="56"/>
      <c r="AB26" s="56"/>
      <c r="AC26" s="56"/>
      <c r="AD26" s="56"/>
      <c r="AE26" s="56"/>
      <c r="AF26" s="56"/>
      <c r="AG26" s="172"/>
      <c r="AH26" s="56"/>
      <c r="AI26" s="56"/>
      <c r="AJ26" s="56"/>
      <c r="AK26" s="56"/>
      <c r="AL26" s="56"/>
      <c r="AM26" s="56"/>
      <c r="AN26" s="56"/>
      <c r="AO26" s="56"/>
      <c r="AP26" s="56"/>
      <c r="AQ26" s="349"/>
      <c r="AR26" s="349"/>
      <c r="AS26" s="349"/>
      <c r="AT26" s="349"/>
      <c r="AU26" s="349"/>
      <c r="AV26" s="349"/>
      <c r="AW26" s="173"/>
      <c r="AX26" s="58"/>
      <c r="AY26" s="58"/>
      <c r="AZ26" s="58"/>
      <c r="BA26" s="58"/>
      <c r="BB26" s="84"/>
      <c r="BC26" s="84"/>
      <c r="BD26" s="84"/>
      <c r="BE26" s="84"/>
      <c r="BF26" s="85"/>
      <c r="BG26" s="85"/>
      <c r="BH26" s="85"/>
      <c r="BI26" s="85"/>
      <c r="BJ26" s="85"/>
      <c r="BK26" s="85"/>
      <c r="BL26" s="85"/>
      <c r="BM26" s="85"/>
      <c r="BN26" s="85"/>
      <c r="BO26" s="85"/>
      <c r="BP26" s="85"/>
      <c r="BQ26" s="85"/>
      <c r="BR26" s="85"/>
      <c r="BS26" s="85"/>
      <c r="BT26" s="85"/>
      <c r="BU26" s="85"/>
      <c r="BV26" s="85"/>
      <c r="CL26" s="67"/>
      <c r="CM26" s="67"/>
      <c r="CN26" s="67"/>
      <c r="CO26" s="67"/>
      <c r="CP26" s="67"/>
      <c r="CQ26" s="67"/>
      <c r="CR26" s="67"/>
      <c r="CS26" s="67"/>
      <c r="CT26" s="67"/>
      <c r="CU26" s="67"/>
      <c r="CV26" s="67"/>
      <c r="CW26" s="67"/>
      <c r="CX26" s="67"/>
      <c r="CY26" s="67"/>
      <c r="CZ26" s="67"/>
      <c r="DA26" s="67"/>
      <c r="DB26" s="67"/>
      <c r="DC26" s="67"/>
      <c r="DD26" s="67"/>
      <c r="DE26" s="67"/>
      <c r="DF26" s="67"/>
      <c r="DG26" s="67"/>
      <c r="DH26" s="60"/>
      <c r="DI26" s="75"/>
      <c r="DJ26" s="75"/>
      <c r="DK26" s="75"/>
      <c r="DL26" s="75"/>
      <c r="DM26" s="68"/>
      <c r="DN26" s="68"/>
      <c r="DO26" s="68"/>
      <c r="DP26" s="68"/>
      <c r="DQ26" s="68"/>
      <c r="DR26" s="68"/>
      <c r="DS26" s="68"/>
      <c r="DT26" s="68"/>
      <c r="DU26" s="68"/>
      <c r="DV26" s="68"/>
      <c r="DW26" s="68"/>
      <c r="DX26" s="68"/>
      <c r="DY26" s="68"/>
      <c r="DZ26" s="68"/>
      <c r="EA26" s="68"/>
      <c r="EB26" s="68"/>
      <c r="EC26" s="68"/>
      <c r="ED26" s="68"/>
      <c r="EE26" s="68"/>
      <c r="EF26" s="68"/>
      <c r="EG26" s="68"/>
      <c r="EH26" s="68"/>
      <c r="EI26" s="68"/>
      <c r="EJ26" s="68"/>
      <c r="EK26" s="57"/>
      <c r="EL26" s="57"/>
      <c r="EM26" s="57"/>
    </row>
    <row r="27" spans="1:143" ht="17.25" customHeight="1">
      <c r="A27" s="172"/>
      <c r="B27" s="56"/>
      <c r="C27" s="56"/>
      <c r="D27" s="56"/>
      <c r="E27" s="56"/>
      <c r="F27" s="56"/>
      <c r="G27" s="56"/>
      <c r="H27" s="56"/>
      <c r="I27" s="56"/>
      <c r="J27" s="56"/>
      <c r="K27" s="56"/>
      <c r="L27" s="56"/>
      <c r="M27" s="56"/>
      <c r="N27" s="56"/>
      <c r="O27" s="56"/>
      <c r="P27" s="56"/>
      <c r="Q27" s="56"/>
      <c r="R27" s="56"/>
      <c r="S27" s="56"/>
      <c r="T27" s="56"/>
      <c r="U27" s="56"/>
      <c r="V27" s="56"/>
      <c r="W27" s="56"/>
      <c r="X27" s="56"/>
      <c r="Y27" s="56"/>
      <c r="Z27" s="56"/>
      <c r="AA27" s="56"/>
      <c r="AB27" s="56"/>
      <c r="AC27" s="56"/>
      <c r="AD27" s="56"/>
      <c r="AE27" s="56"/>
      <c r="AF27" s="56"/>
      <c r="AG27" s="172"/>
      <c r="AH27" s="56"/>
      <c r="AI27" s="56"/>
      <c r="AJ27" s="56"/>
      <c r="AK27" s="56"/>
      <c r="AL27" s="56"/>
      <c r="AM27" s="56"/>
      <c r="AN27" s="56"/>
      <c r="AO27" s="56"/>
      <c r="AP27" s="56"/>
      <c r="AQ27" s="349"/>
      <c r="AR27" s="349"/>
      <c r="AS27" s="349"/>
      <c r="AT27" s="349"/>
      <c r="AU27" s="349"/>
      <c r="AV27" s="349"/>
      <c r="AW27" s="173"/>
      <c r="AX27" s="58"/>
      <c r="AY27" s="58"/>
      <c r="AZ27" s="58"/>
      <c r="BA27" s="58"/>
      <c r="BB27" s="84"/>
      <c r="BC27" s="84"/>
      <c r="BD27" s="84"/>
      <c r="BE27" s="84"/>
      <c r="BF27" s="85"/>
      <c r="BG27" s="85"/>
      <c r="BH27" s="85"/>
      <c r="BI27" s="85"/>
      <c r="BJ27" s="85"/>
      <c r="BK27" s="85"/>
      <c r="BL27" s="85"/>
      <c r="BM27" s="85"/>
      <c r="BN27" s="85"/>
      <c r="BO27" s="85"/>
      <c r="BP27" s="85"/>
      <c r="BQ27" s="85"/>
      <c r="BR27" s="85"/>
      <c r="BS27" s="85"/>
      <c r="BT27" s="85"/>
      <c r="BU27" s="85"/>
      <c r="BV27" s="85"/>
      <c r="CL27" s="67"/>
      <c r="CM27" s="67"/>
      <c r="CN27" s="67"/>
      <c r="CO27" s="67"/>
      <c r="CP27" s="67"/>
      <c r="CQ27" s="67"/>
      <c r="CR27" s="67"/>
      <c r="CS27" s="67"/>
      <c r="CT27" s="67"/>
      <c r="CU27" s="67"/>
      <c r="CV27" s="67"/>
      <c r="CW27" s="67"/>
      <c r="CX27" s="67"/>
      <c r="CY27" s="67"/>
      <c r="CZ27" s="67"/>
      <c r="DA27" s="67"/>
      <c r="DB27" s="67"/>
      <c r="DC27" s="67"/>
      <c r="DD27" s="67"/>
      <c r="DE27" s="67"/>
      <c r="DF27" s="67"/>
      <c r="DG27" s="67"/>
      <c r="DH27" s="60"/>
      <c r="DI27" s="75"/>
      <c r="DJ27" s="75"/>
      <c r="DK27" s="75"/>
      <c r="DL27" s="75"/>
      <c r="DM27" s="68"/>
      <c r="DN27" s="68"/>
      <c r="DO27" s="68"/>
      <c r="DP27" s="68"/>
      <c r="DQ27" s="68"/>
      <c r="DR27" s="68"/>
      <c r="DS27" s="68"/>
      <c r="DT27" s="68"/>
      <c r="DU27" s="68"/>
      <c r="DV27" s="68"/>
      <c r="DW27" s="68"/>
      <c r="DX27" s="68"/>
      <c r="DY27" s="68"/>
      <c r="DZ27" s="68"/>
      <c r="EA27" s="68"/>
      <c r="EB27" s="68"/>
      <c r="EC27" s="68"/>
      <c r="ED27" s="68"/>
      <c r="EE27" s="68"/>
      <c r="EF27" s="68"/>
      <c r="EG27" s="68"/>
      <c r="EH27" s="68"/>
      <c r="EI27" s="68"/>
      <c r="EJ27" s="68"/>
      <c r="EK27" s="57"/>
      <c r="EL27" s="57"/>
      <c r="EM27" s="57"/>
    </row>
    <row r="28" spans="1:143" ht="23.25" customHeight="1">
      <c r="A28" s="172"/>
      <c r="B28" s="56"/>
      <c r="C28" s="56"/>
      <c r="D28" s="56"/>
      <c r="E28" s="56"/>
      <c r="F28" s="56"/>
      <c r="G28" s="56"/>
      <c r="H28" s="56"/>
      <c r="I28" s="56"/>
      <c r="J28" s="56"/>
      <c r="K28" s="56"/>
      <c r="L28" s="56"/>
      <c r="M28" s="56"/>
      <c r="N28" s="56"/>
      <c r="O28" s="56"/>
      <c r="P28" s="56"/>
      <c r="Q28" s="56"/>
      <c r="R28" s="56"/>
      <c r="S28" s="56"/>
      <c r="T28" s="56"/>
      <c r="U28" s="56"/>
      <c r="V28" s="56"/>
      <c r="W28" s="56"/>
      <c r="X28" s="56"/>
      <c r="Y28" s="56"/>
      <c r="Z28" s="56"/>
      <c r="AA28" s="56"/>
      <c r="AB28" s="56"/>
      <c r="AC28" s="56"/>
      <c r="AD28" s="56"/>
      <c r="AE28" s="56"/>
      <c r="AF28" s="56"/>
      <c r="AG28" s="172"/>
      <c r="AH28" s="56"/>
      <c r="AI28" s="56"/>
      <c r="AJ28" s="56"/>
      <c r="AK28" s="56"/>
      <c r="AL28" s="56"/>
      <c r="AM28" s="56"/>
      <c r="AN28" s="56"/>
      <c r="AO28" s="56"/>
      <c r="AP28" s="56"/>
      <c r="AQ28" s="349"/>
      <c r="AR28" s="349"/>
      <c r="AS28" s="349"/>
      <c r="AT28" s="349"/>
      <c r="AU28" s="349"/>
      <c r="AV28" s="349"/>
      <c r="AW28" s="173"/>
      <c r="AX28" s="58"/>
      <c r="AY28" s="58"/>
      <c r="AZ28" s="58"/>
      <c r="BA28" s="58"/>
      <c r="BB28" s="58"/>
      <c r="BC28" s="58"/>
      <c r="BD28" s="58"/>
      <c r="BE28" s="58"/>
      <c r="CL28" s="67"/>
      <c r="CM28" s="67"/>
      <c r="CN28" s="67"/>
      <c r="CO28" s="67"/>
      <c r="CP28" s="67"/>
      <c r="CQ28" s="67"/>
      <c r="CR28" s="67"/>
      <c r="CS28" s="67"/>
      <c r="CT28" s="67"/>
      <c r="CU28" s="67"/>
      <c r="CV28" s="67"/>
      <c r="CW28" s="67"/>
      <c r="CX28" s="67"/>
      <c r="CY28" s="67"/>
      <c r="CZ28" s="67"/>
      <c r="DA28" s="67"/>
      <c r="DB28" s="67"/>
      <c r="DC28" s="67"/>
      <c r="DD28" s="67"/>
      <c r="DE28" s="67"/>
      <c r="DF28" s="67"/>
      <c r="DG28" s="67"/>
      <c r="DH28" s="61"/>
      <c r="DI28" s="73"/>
      <c r="DJ28" s="73"/>
      <c r="DK28" s="73"/>
      <c r="DL28" s="73"/>
      <c r="DM28" s="77"/>
      <c r="DN28" s="77"/>
      <c r="DO28" s="77"/>
      <c r="DP28" s="77"/>
      <c r="DQ28" s="77"/>
      <c r="DR28" s="77"/>
      <c r="DS28" s="77"/>
      <c r="DT28" s="77"/>
      <c r="DU28" s="77"/>
      <c r="DV28" s="77"/>
      <c r="DW28" s="77"/>
      <c r="DX28" s="77"/>
      <c r="DY28" s="77"/>
      <c r="DZ28" s="77"/>
      <c r="EA28" s="77"/>
      <c r="EB28" s="77"/>
      <c r="EC28" s="77"/>
      <c r="ED28" s="77"/>
      <c r="EE28" s="77"/>
      <c r="EF28" s="77"/>
      <c r="EG28" s="77"/>
      <c r="EH28" s="77"/>
      <c r="EI28" s="77"/>
      <c r="EJ28" s="77"/>
      <c r="EK28" s="57"/>
      <c r="EL28" s="57"/>
      <c r="EM28" s="57"/>
    </row>
    <row r="29" spans="1:143" ht="15" customHeight="1">
      <c r="A29" s="172"/>
      <c r="B29" s="56"/>
      <c r="C29" s="56"/>
      <c r="D29" s="56"/>
      <c r="E29" s="56"/>
      <c r="F29" s="56"/>
      <c r="G29" s="56"/>
      <c r="H29" s="56"/>
      <c r="I29" s="56"/>
      <c r="J29" s="56"/>
      <c r="K29" s="56"/>
      <c r="L29" s="56"/>
      <c r="M29" s="56"/>
      <c r="N29" s="56"/>
      <c r="O29" s="56"/>
      <c r="P29" s="56"/>
      <c r="Q29" s="56"/>
      <c r="R29" s="56"/>
      <c r="S29" s="56"/>
      <c r="T29" s="56"/>
      <c r="U29" s="56"/>
      <c r="V29" s="56"/>
      <c r="W29" s="56"/>
      <c r="X29" s="56"/>
      <c r="Y29" s="56"/>
      <c r="Z29" s="56"/>
      <c r="AA29" s="56"/>
      <c r="AB29" s="56"/>
      <c r="AC29" s="56"/>
      <c r="AD29" s="56"/>
      <c r="AE29" s="56"/>
      <c r="AF29" s="56"/>
      <c r="AG29" s="172"/>
      <c r="AH29" s="56"/>
      <c r="AI29" s="56"/>
      <c r="AJ29" s="56"/>
      <c r="AK29" s="56"/>
      <c r="AL29" s="56"/>
      <c r="AM29" s="56"/>
      <c r="AN29" s="56"/>
      <c r="AO29" s="56"/>
      <c r="AP29" s="56"/>
      <c r="AQ29" s="349"/>
      <c r="AR29" s="349"/>
      <c r="AS29" s="349"/>
      <c r="AT29" s="349"/>
      <c r="AU29" s="349"/>
      <c r="AV29" s="349"/>
      <c r="AW29" s="173"/>
      <c r="AX29" s="58"/>
      <c r="AY29" s="58"/>
      <c r="AZ29" s="58"/>
      <c r="BA29" s="58"/>
      <c r="BB29" s="88"/>
      <c r="BC29" s="88"/>
      <c r="BD29" s="88"/>
      <c r="BE29" s="88"/>
      <c r="BF29" s="89"/>
      <c r="BG29" s="89"/>
      <c r="BH29" s="89"/>
      <c r="BI29" s="89"/>
      <c r="BJ29" s="89"/>
      <c r="BK29" s="89"/>
      <c r="BL29" s="89"/>
      <c r="BM29" s="89"/>
      <c r="BN29" s="89"/>
      <c r="BO29" s="89"/>
      <c r="BP29" s="89"/>
      <c r="BQ29" s="89"/>
      <c r="BR29" s="89"/>
      <c r="BS29" s="89"/>
      <c r="BT29" s="89"/>
      <c r="BU29" s="89"/>
      <c r="BV29" s="89"/>
      <c r="CL29" s="67"/>
      <c r="CM29" s="67"/>
      <c r="CN29" s="67"/>
      <c r="CO29" s="67"/>
      <c r="CP29" s="67"/>
      <c r="CQ29" s="67"/>
      <c r="CR29" s="67"/>
      <c r="CS29" s="67"/>
      <c r="CT29" s="67"/>
      <c r="CU29" s="67"/>
      <c r="CV29" s="67"/>
      <c r="CW29" s="67"/>
      <c r="CX29" s="67"/>
      <c r="CY29" s="67"/>
      <c r="CZ29" s="67"/>
      <c r="DA29" s="67"/>
      <c r="DB29" s="67"/>
      <c r="DC29" s="67"/>
      <c r="DD29" s="67"/>
      <c r="DE29" s="67"/>
      <c r="DF29" s="67"/>
      <c r="DG29" s="67"/>
      <c r="DH29" s="60"/>
      <c r="DI29" s="75"/>
      <c r="DJ29" s="75"/>
      <c r="DK29" s="75"/>
      <c r="DL29" s="75"/>
      <c r="DM29" s="68"/>
      <c r="DN29" s="68"/>
      <c r="DO29" s="68"/>
      <c r="DP29" s="68"/>
      <c r="DQ29" s="68"/>
      <c r="DR29" s="68"/>
      <c r="DS29" s="68"/>
      <c r="DT29" s="68"/>
      <c r="DU29" s="68"/>
      <c r="DV29" s="68"/>
      <c r="DW29" s="68"/>
      <c r="DX29" s="68"/>
      <c r="DY29" s="68"/>
      <c r="DZ29" s="68"/>
      <c r="EA29" s="68"/>
      <c r="EB29" s="68"/>
      <c r="EC29" s="68"/>
      <c r="ED29" s="68"/>
      <c r="EE29" s="68"/>
      <c r="EF29" s="68"/>
      <c r="EG29" s="68"/>
      <c r="EH29" s="68"/>
      <c r="EI29" s="68"/>
      <c r="EJ29" s="68"/>
      <c r="EK29" s="57"/>
      <c r="EL29" s="57"/>
      <c r="EM29" s="57"/>
    </row>
    <row r="30" spans="1:143">
      <c r="A30" s="172"/>
      <c r="B30" s="56"/>
      <c r="C30" s="56"/>
      <c r="D30" s="56"/>
      <c r="E30" s="56"/>
      <c r="F30" s="56"/>
      <c r="G30" s="56"/>
      <c r="H30" s="56"/>
      <c r="I30" s="56"/>
      <c r="J30" s="56"/>
      <c r="K30" s="56"/>
      <c r="L30" s="56"/>
      <c r="M30" s="56"/>
      <c r="N30" s="56"/>
      <c r="O30" s="56"/>
      <c r="P30" s="56"/>
      <c r="Q30" s="56"/>
      <c r="R30" s="56"/>
      <c r="S30" s="56"/>
      <c r="T30" s="56"/>
      <c r="U30" s="56"/>
      <c r="V30" s="56"/>
      <c r="W30" s="56"/>
      <c r="X30" s="56"/>
      <c r="Y30" s="56"/>
      <c r="Z30" s="56"/>
      <c r="AA30" s="56"/>
      <c r="AB30" s="56"/>
      <c r="AC30" s="56"/>
      <c r="AD30" s="56"/>
      <c r="AE30" s="56"/>
      <c r="AF30" s="56"/>
      <c r="AG30" s="172"/>
      <c r="AH30" s="56"/>
      <c r="AI30" s="56"/>
      <c r="AJ30" s="56"/>
      <c r="AK30" s="56"/>
      <c r="AL30" s="56"/>
      <c r="AM30" s="56"/>
      <c r="AN30" s="56"/>
      <c r="AO30" s="56"/>
      <c r="AP30" s="56"/>
      <c r="AQ30" s="349"/>
      <c r="AR30" s="349"/>
      <c r="AS30" s="349"/>
      <c r="AT30" s="349"/>
      <c r="AU30" s="349"/>
      <c r="AV30" s="349"/>
      <c r="AW30" s="173"/>
      <c r="AX30" s="58"/>
      <c r="AY30" s="58"/>
      <c r="AZ30" s="58"/>
      <c r="BA30" s="58"/>
      <c r="BB30" s="88"/>
      <c r="BC30" s="88"/>
      <c r="BD30" s="88"/>
      <c r="BE30" s="88"/>
      <c r="BF30" s="89"/>
      <c r="BG30" s="89"/>
      <c r="BH30" s="89"/>
      <c r="BI30" s="89"/>
      <c r="BJ30" s="89"/>
      <c r="BK30" s="89"/>
      <c r="BL30" s="89"/>
      <c r="BM30" s="89"/>
      <c r="BN30" s="89"/>
      <c r="BO30" s="89"/>
      <c r="BP30" s="89"/>
      <c r="BQ30" s="89"/>
      <c r="BR30" s="89"/>
      <c r="BS30" s="89"/>
      <c r="BT30" s="89"/>
      <c r="BU30" s="89"/>
      <c r="BV30" s="89"/>
      <c r="CL30" s="67"/>
      <c r="CM30" s="67"/>
      <c r="CN30" s="67"/>
      <c r="CO30" s="67"/>
      <c r="CP30" s="67"/>
      <c r="CQ30" s="67"/>
      <c r="CR30" s="67"/>
      <c r="CS30" s="67"/>
      <c r="CT30" s="67"/>
      <c r="CU30" s="67"/>
      <c r="CV30" s="67"/>
      <c r="CW30" s="67"/>
      <c r="CX30" s="67"/>
      <c r="CY30" s="67"/>
      <c r="CZ30" s="67"/>
      <c r="DA30" s="67"/>
      <c r="DB30" s="67"/>
      <c r="DC30" s="67"/>
      <c r="DD30" s="67"/>
      <c r="DE30" s="67"/>
      <c r="DF30" s="67"/>
      <c r="DG30" s="67"/>
      <c r="DH30" s="60"/>
      <c r="DI30" s="75"/>
      <c r="DJ30" s="75"/>
      <c r="DK30" s="75"/>
      <c r="DL30" s="75"/>
      <c r="DM30" s="68"/>
      <c r="DN30" s="68"/>
      <c r="DO30" s="68"/>
      <c r="DP30" s="68"/>
      <c r="DQ30" s="68"/>
      <c r="DR30" s="68"/>
      <c r="DS30" s="68"/>
      <c r="DT30" s="68"/>
      <c r="DU30" s="68"/>
      <c r="DV30" s="68"/>
      <c r="DW30" s="68"/>
      <c r="DX30" s="68"/>
      <c r="DY30" s="68"/>
      <c r="DZ30" s="68"/>
      <c r="EA30" s="68"/>
      <c r="EB30" s="68"/>
      <c r="EC30" s="68"/>
      <c r="ED30" s="68"/>
      <c r="EE30" s="68"/>
      <c r="EF30" s="68"/>
      <c r="EG30" s="68"/>
      <c r="EH30" s="68"/>
      <c r="EI30" s="68"/>
      <c r="EJ30" s="68"/>
      <c r="EK30" s="57"/>
      <c r="EL30" s="57"/>
      <c r="EM30" s="57"/>
    </row>
    <row r="31" spans="1:143" ht="21" customHeight="1">
      <c r="A31" s="172"/>
      <c r="B31" s="56"/>
      <c r="C31" s="56"/>
      <c r="D31" s="56"/>
      <c r="E31" s="56"/>
      <c r="F31" s="56"/>
      <c r="G31" s="56"/>
      <c r="H31" s="56"/>
      <c r="I31" s="56"/>
      <c r="J31" s="56"/>
      <c r="K31" s="56"/>
      <c r="L31" s="56"/>
      <c r="M31" s="56"/>
      <c r="N31" s="56"/>
      <c r="O31" s="56"/>
      <c r="P31" s="56"/>
      <c r="Q31" s="56"/>
      <c r="R31" s="56"/>
      <c r="S31" s="56"/>
      <c r="T31" s="56"/>
      <c r="U31" s="56"/>
      <c r="V31" s="56"/>
      <c r="W31" s="56"/>
      <c r="X31" s="56"/>
      <c r="Y31" s="56"/>
      <c r="Z31" s="56"/>
      <c r="AA31" s="56"/>
      <c r="AB31" s="56"/>
      <c r="AC31" s="56"/>
      <c r="AD31" s="56"/>
      <c r="AE31" s="56"/>
      <c r="AF31" s="56"/>
      <c r="AG31" s="172"/>
      <c r="AH31" s="56"/>
      <c r="AI31" s="56"/>
      <c r="AJ31" s="56"/>
      <c r="AK31" s="56"/>
      <c r="AL31" s="56"/>
      <c r="AM31" s="56"/>
      <c r="AN31" s="56"/>
      <c r="AO31" s="56"/>
      <c r="AP31" s="56"/>
      <c r="AQ31" s="349"/>
      <c r="AR31" s="349"/>
      <c r="AS31" s="349"/>
      <c r="AT31" s="349"/>
      <c r="AU31" s="349"/>
      <c r="AV31" s="349"/>
      <c r="AW31" s="173"/>
      <c r="AX31" s="58"/>
      <c r="AY31" s="58"/>
      <c r="AZ31" s="58"/>
      <c r="BA31" s="58"/>
      <c r="BB31" s="88"/>
      <c r="BC31" s="88"/>
      <c r="BD31" s="88"/>
      <c r="BE31" s="88"/>
      <c r="BF31" s="89"/>
      <c r="BG31" s="89"/>
      <c r="BH31" s="89"/>
      <c r="BI31" s="89"/>
      <c r="BJ31" s="89"/>
      <c r="BK31" s="89"/>
      <c r="BL31" s="89"/>
      <c r="BM31" s="89"/>
      <c r="BN31" s="89"/>
      <c r="BO31" s="89"/>
      <c r="BP31" s="89"/>
      <c r="BQ31" s="89"/>
      <c r="BR31" s="89"/>
      <c r="BS31" s="89"/>
      <c r="BT31" s="89"/>
      <c r="BU31" s="89"/>
      <c r="BV31" s="89"/>
      <c r="CL31" s="67"/>
      <c r="CM31" s="67"/>
      <c r="CN31" s="67"/>
      <c r="CO31" s="67"/>
      <c r="CP31" s="67"/>
      <c r="CQ31" s="67"/>
      <c r="CR31" s="67"/>
      <c r="CS31" s="67"/>
      <c r="CT31" s="67"/>
      <c r="CU31" s="67"/>
      <c r="CV31" s="67"/>
      <c r="CW31" s="67"/>
      <c r="CX31" s="67"/>
      <c r="CY31" s="67"/>
      <c r="CZ31" s="67"/>
      <c r="DA31" s="67"/>
      <c r="DB31" s="67"/>
      <c r="DC31" s="67"/>
      <c r="DD31" s="67"/>
      <c r="DE31" s="67"/>
      <c r="DF31" s="67"/>
      <c r="DG31" s="67"/>
      <c r="DH31" s="61"/>
      <c r="DI31" s="73"/>
      <c r="DJ31" s="73"/>
      <c r="DK31" s="73"/>
      <c r="DL31" s="73"/>
      <c r="DM31" s="77"/>
      <c r="DN31" s="77"/>
      <c r="DO31" s="77"/>
      <c r="DP31" s="77"/>
      <c r="DQ31" s="77"/>
      <c r="DR31" s="77"/>
      <c r="DS31" s="77"/>
      <c r="DT31" s="77"/>
      <c r="DU31" s="77"/>
      <c r="DV31" s="77"/>
      <c r="DW31" s="77"/>
      <c r="DX31" s="77"/>
      <c r="DY31" s="77"/>
      <c r="DZ31" s="77"/>
      <c r="EA31" s="77"/>
      <c r="EB31" s="77"/>
      <c r="EC31" s="77"/>
      <c r="ED31" s="77"/>
      <c r="EE31" s="77"/>
      <c r="EF31" s="77"/>
      <c r="EG31" s="77"/>
      <c r="EH31" s="77"/>
      <c r="EI31" s="77"/>
      <c r="EJ31" s="77"/>
      <c r="EK31" s="57"/>
      <c r="EL31" s="57"/>
      <c r="EM31" s="57"/>
    </row>
    <row r="32" spans="1:143" ht="31.5" customHeight="1">
      <c r="A32" s="172"/>
      <c r="B32" s="56"/>
      <c r="C32" s="56"/>
      <c r="D32" s="56"/>
      <c r="E32" s="56"/>
      <c r="F32" s="56"/>
      <c r="G32" s="56"/>
      <c r="H32" s="56"/>
      <c r="I32" s="56"/>
      <c r="J32" s="56"/>
      <c r="K32" s="56"/>
      <c r="L32" s="56"/>
      <c r="M32" s="56"/>
      <c r="N32" s="56"/>
      <c r="O32" s="56"/>
      <c r="P32" s="56"/>
      <c r="Q32" s="56"/>
      <c r="R32" s="56"/>
      <c r="S32" s="56"/>
      <c r="T32" s="56"/>
      <c r="U32" s="56"/>
      <c r="V32" s="56"/>
      <c r="W32" s="56"/>
      <c r="X32" s="56"/>
      <c r="Y32" s="56"/>
      <c r="Z32" s="56"/>
      <c r="AA32" s="56"/>
      <c r="AB32" s="56"/>
      <c r="AC32" s="56"/>
      <c r="AD32" s="56"/>
      <c r="AE32" s="56"/>
      <c r="AF32" s="56"/>
      <c r="AG32" s="172"/>
      <c r="AH32" s="56"/>
      <c r="AI32" s="56"/>
      <c r="AJ32" s="56"/>
      <c r="AK32" s="56"/>
      <c r="AL32" s="56"/>
      <c r="AM32" s="56"/>
      <c r="AN32" s="56"/>
      <c r="AO32" s="56"/>
      <c r="AP32" s="56"/>
      <c r="AQ32" s="349"/>
      <c r="AR32" s="349"/>
      <c r="AS32" s="349"/>
      <c r="AT32" s="349"/>
      <c r="AU32" s="349"/>
      <c r="AV32" s="349"/>
      <c r="AW32" s="173"/>
      <c r="AX32" s="58"/>
      <c r="AY32" s="58"/>
      <c r="AZ32" s="58"/>
      <c r="BA32" s="58"/>
      <c r="BB32" s="88"/>
      <c r="BC32" s="88"/>
      <c r="BD32" s="88"/>
      <c r="BE32" s="88"/>
      <c r="BF32" s="89"/>
      <c r="BG32" s="89"/>
      <c r="BH32" s="89"/>
      <c r="BI32" s="89"/>
      <c r="BJ32" s="89"/>
      <c r="BK32" s="89"/>
      <c r="BL32" s="89"/>
      <c r="BM32" s="89"/>
      <c r="BN32" s="89"/>
      <c r="BO32" s="89"/>
      <c r="BP32" s="89"/>
      <c r="BQ32" s="89"/>
      <c r="BR32" s="89"/>
      <c r="BS32" s="89"/>
      <c r="BT32" s="89"/>
      <c r="BU32" s="89"/>
      <c r="BV32" s="89"/>
      <c r="CL32" s="67"/>
      <c r="CM32" s="67"/>
      <c r="CN32" s="67"/>
      <c r="CO32" s="67"/>
      <c r="CP32" s="67"/>
      <c r="CQ32" s="67"/>
      <c r="CR32" s="67"/>
      <c r="CS32" s="67"/>
      <c r="CT32" s="67"/>
      <c r="CU32" s="67"/>
      <c r="CV32" s="67"/>
      <c r="CW32" s="67"/>
      <c r="CX32" s="67"/>
      <c r="CY32" s="67"/>
      <c r="CZ32" s="67"/>
      <c r="DA32" s="67"/>
      <c r="DB32" s="67"/>
      <c r="DC32" s="67"/>
      <c r="DD32" s="67"/>
      <c r="DE32" s="67"/>
      <c r="DF32" s="67"/>
      <c r="DG32" s="67"/>
      <c r="DH32" s="60"/>
      <c r="DI32" s="75"/>
      <c r="DJ32" s="75"/>
      <c r="DK32" s="75"/>
      <c r="DL32" s="75"/>
      <c r="DM32" s="68"/>
      <c r="DN32" s="68"/>
      <c r="DO32" s="68"/>
      <c r="DP32" s="68"/>
      <c r="DQ32" s="68"/>
      <c r="DR32" s="68"/>
      <c r="DS32" s="68"/>
      <c r="DT32" s="68"/>
      <c r="DU32" s="68"/>
      <c r="DV32" s="68"/>
      <c r="DW32" s="68"/>
      <c r="DX32" s="68"/>
      <c r="DY32" s="68"/>
      <c r="DZ32" s="68"/>
      <c r="EA32" s="68"/>
      <c r="EB32" s="68"/>
      <c r="EC32" s="68"/>
      <c r="ED32" s="68"/>
      <c r="EE32" s="68"/>
      <c r="EF32" s="68"/>
      <c r="EG32" s="68"/>
      <c r="EH32" s="68"/>
      <c r="EI32" s="68"/>
      <c r="EJ32" s="68"/>
      <c r="EK32" s="57"/>
      <c r="EL32" s="57"/>
      <c r="EM32" s="57"/>
    </row>
    <row r="33" spans="1:143" ht="15" customHeight="1">
      <c r="A33" s="172"/>
      <c r="B33" s="56"/>
      <c r="C33" s="56"/>
      <c r="D33" s="56"/>
      <c r="E33" s="56"/>
      <c r="F33" s="56"/>
      <c r="G33" s="56"/>
      <c r="H33" s="56"/>
      <c r="I33" s="56"/>
      <c r="J33" s="56"/>
      <c r="K33" s="56"/>
      <c r="L33" s="56"/>
      <c r="M33" s="56"/>
      <c r="N33" s="56"/>
      <c r="O33" s="56"/>
      <c r="P33" s="56"/>
      <c r="Q33" s="56"/>
      <c r="R33" s="56"/>
      <c r="S33" s="56"/>
      <c r="T33" s="56"/>
      <c r="U33" s="56"/>
      <c r="V33" s="56"/>
      <c r="W33" s="56"/>
      <c r="X33" s="56"/>
      <c r="Y33" s="56"/>
      <c r="Z33" s="56"/>
      <c r="AA33" s="56"/>
      <c r="AB33" s="56"/>
      <c r="AC33" s="56"/>
      <c r="AD33" s="56"/>
      <c r="AE33" s="56"/>
      <c r="AF33" s="56"/>
      <c r="AG33" s="172"/>
      <c r="AH33" s="56"/>
      <c r="AI33" s="56"/>
      <c r="AJ33" s="56"/>
      <c r="AK33" s="56"/>
      <c r="AL33" s="56"/>
      <c r="AM33" s="56"/>
      <c r="AN33" s="56"/>
      <c r="AO33" s="56"/>
      <c r="AP33" s="56"/>
      <c r="AQ33" s="56"/>
      <c r="AR33" s="56"/>
      <c r="AS33" s="56"/>
      <c r="AT33" s="56"/>
      <c r="AU33" s="56"/>
      <c r="AV33" s="56"/>
      <c r="AW33" s="173"/>
      <c r="AX33" s="58"/>
      <c r="AY33" s="58"/>
      <c r="AZ33" s="58"/>
      <c r="BA33" s="58"/>
      <c r="BB33" s="88"/>
      <c r="BC33" s="88"/>
      <c r="BD33" s="88"/>
      <c r="BE33" s="88"/>
      <c r="BF33" s="89"/>
      <c r="BG33" s="89"/>
      <c r="BH33" s="89"/>
      <c r="BI33" s="89"/>
      <c r="BJ33" s="89"/>
      <c r="BK33" s="89"/>
      <c r="BL33" s="89"/>
      <c r="BM33" s="89"/>
      <c r="BN33" s="89"/>
      <c r="BO33" s="89"/>
      <c r="BP33" s="89"/>
      <c r="BQ33" s="89"/>
      <c r="BR33" s="89"/>
      <c r="BS33" s="89"/>
      <c r="BT33" s="89"/>
      <c r="BU33" s="89"/>
      <c r="BV33" s="89"/>
      <c r="CL33" s="67"/>
      <c r="CM33" s="67"/>
      <c r="CN33" s="67"/>
      <c r="CO33" s="67"/>
      <c r="CP33" s="67"/>
      <c r="CQ33" s="67"/>
      <c r="CR33" s="67"/>
      <c r="CS33" s="67"/>
      <c r="CT33" s="67"/>
      <c r="CU33" s="67"/>
      <c r="CV33" s="67"/>
      <c r="CW33" s="67"/>
      <c r="CX33" s="67"/>
      <c r="CY33" s="67"/>
      <c r="CZ33" s="67"/>
      <c r="DA33" s="67"/>
      <c r="DB33" s="67"/>
      <c r="DC33" s="67"/>
      <c r="DD33" s="67"/>
      <c r="DE33" s="67"/>
      <c r="DF33" s="67"/>
      <c r="DG33" s="67"/>
      <c r="DH33" s="60"/>
      <c r="DI33" s="75"/>
      <c r="DJ33" s="75"/>
      <c r="DK33" s="75"/>
      <c r="DL33" s="75"/>
      <c r="DM33" s="68"/>
      <c r="DN33" s="68"/>
      <c r="DO33" s="68"/>
      <c r="DP33" s="68"/>
      <c r="DQ33" s="68"/>
      <c r="DR33" s="68"/>
      <c r="DS33" s="68"/>
      <c r="DT33" s="68"/>
      <c r="DU33" s="68"/>
      <c r="DV33" s="68"/>
      <c r="DW33" s="68"/>
      <c r="DX33" s="68"/>
      <c r="DY33" s="68"/>
      <c r="DZ33" s="68"/>
      <c r="EA33" s="68"/>
      <c r="EB33" s="68"/>
      <c r="EC33" s="68"/>
      <c r="ED33" s="68"/>
      <c r="EE33" s="68"/>
      <c r="EF33" s="68"/>
      <c r="EG33" s="68"/>
      <c r="EH33" s="68"/>
      <c r="EI33" s="68"/>
      <c r="EJ33" s="68"/>
      <c r="EK33" s="57"/>
      <c r="EL33" s="57"/>
      <c r="EM33" s="57"/>
    </row>
    <row r="34" spans="1:143" ht="45.75" customHeight="1" thickBot="1">
      <c r="A34" s="172"/>
      <c r="B34" s="56"/>
      <c r="C34" s="56"/>
      <c r="D34" s="56"/>
      <c r="E34" s="56"/>
      <c r="F34" s="56"/>
      <c r="G34" s="56"/>
      <c r="H34" s="56"/>
      <c r="I34" s="56"/>
      <c r="J34" s="56"/>
      <c r="K34" s="56"/>
      <c r="L34" s="56"/>
      <c r="M34" s="56"/>
      <c r="N34" s="56"/>
      <c r="O34" s="56"/>
      <c r="P34" s="56"/>
      <c r="Q34" s="56"/>
      <c r="R34" s="56"/>
      <c r="S34" s="56"/>
      <c r="T34" s="56"/>
      <c r="U34" s="56"/>
      <c r="V34" s="56"/>
      <c r="W34" s="56"/>
      <c r="X34" s="56"/>
      <c r="Y34" s="56"/>
      <c r="Z34" s="56"/>
      <c r="AA34" s="56"/>
      <c r="AB34" s="56"/>
      <c r="AC34" s="56"/>
      <c r="AD34" s="56"/>
      <c r="AE34" s="56"/>
      <c r="AF34" s="56"/>
      <c r="AG34" s="172"/>
      <c r="AH34" s="56"/>
      <c r="AI34" s="56"/>
      <c r="AJ34" s="56"/>
      <c r="AK34" s="56"/>
      <c r="AL34" s="56"/>
      <c r="AM34" s="56"/>
      <c r="AN34" s="56"/>
      <c r="AO34" s="56"/>
      <c r="AP34" s="56"/>
      <c r="AQ34" s="71"/>
      <c r="AR34" s="71"/>
      <c r="AS34" s="71"/>
      <c r="AT34" s="71"/>
      <c r="AU34" s="71"/>
      <c r="AV34" s="71"/>
      <c r="AW34" s="173"/>
      <c r="AX34" s="58"/>
      <c r="AY34" s="58"/>
      <c r="AZ34" s="58"/>
      <c r="BA34" s="58"/>
      <c r="BB34" s="88"/>
      <c r="BC34" s="88"/>
      <c r="BD34" s="88"/>
      <c r="BE34" s="88"/>
      <c r="BF34" s="89"/>
      <c r="BG34" s="89"/>
      <c r="BH34" s="89"/>
      <c r="BI34" s="89"/>
      <c r="BJ34" s="89"/>
      <c r="BK34" s="89"/>
      <c r="BL34" s="89"/>
      <c r="BM34" s="89"/>
      <c r="BN34" s="89"/>
      <c r="BO34" s="89"/>
      <c r="BP34" s="89"/>
      <c r="BQ34" s="89"/>
      <c r="BR34" s="89"/>
      <c r="BS34" s="89"/>
      <c r="BT34" s="89"/>
      <c r="BU34" s="89"/>
      <c r="BV34" s="89"/>
      <c r="CL34" s="67"/>
      <c r="CM34" s="67"/>
      <c r="CN34" s="67"/>
      <c r="CO34" s="67"/>
      <c r="CP34" s="67"/>
      <c r="CQ34" s="67"/>
      <c r="CR34" s="67"/>
      <c r="CS34" s="67"/>
      <c r="CT34" s="67"/>
      <c r="CU34" s="67"/>
      <c r="CV34" s="67"/>
      <c r="CW34" s="67"/>
      <c r="CX34" s="67"/>
      <c r="CY34" s="67"/>
      <c r="CZ34" s="67"/>
      <c r="DA34" s="67"/>
      <c r="DB34" s="67"/>
      <c r="DC34" s="67"/>
      <c r="DD34" s="67"/>
      <c r="DE34" s="67"/>
      <c r="DF34" s="67"/>
      <c r="DG34" s="67"/>
      <c r="DH34" s="61"/>
      <c r="DI34" s="73"/>
      <c r="DJ34" s="73"/>
      <c r="DK34" s="73"/>
      <c r="DL34" s="73"/>
      <c r="DM34" s="77"/>
      <c r="DN34" s="77"/>
      <c r="DO34" s="77"/>
      <c r="DP34" s="77"/>
      <c r="DQ34" s="77"/>
      <c r="DR34" s="77"/>
      <c r="DS34" s="77"/>
      <c r="DT34" s="77"/>
      <c r="DU34" s="77"/>
      <c r="DV34" s="77"/>
      <c r="DW34" s="77"/>
      <c r="DX34" s="77"/>
      <c r="DY34" s="77"/>
      <c r="DZ34" s="77"/>
      <c r="EA34" s="77"/>
      <c r="EB34" s="77"/>
      <c r="EC34" s="77"/>
      <c r="ED34" s="77"/>
      <c r="EE34" s="77"/>
      <c r="EF34" s="77"/>
      <c r="EG34" s="77"/>
      <c r="EH34" s="77"/>
      <c r="EI34" s="77"/>
      <c r="EJ34" s="77"/>
      <c r="EK34" s="57"/>
      <c r="EL34" s="57"/>
      <c r="EM34" s="57"/>
    </row>
    <row r="35" spans="1:143" ht="19.5" customHeight="1">
      <c r="A35" s="172"/>
      <c r="B35" s="56"/>
      <c r="C35" s="56"/>
      <c r="D35" s="56"/>
      <c r="E35" s="56"/>
      <c r="F35" s="56"/>
      <c r="G35" s="56"/>
      <c r="H35" s="56"/>
      <c r="I35" s="56"/>
      <c r="J35" s="56"/>
      <c r="K35" s="56"/>
      <c r="L35" s="56"/>
      <c r="M35" s="56"/>
      <c r="N35" s="56"/>
      <c r="O35" s="56"/>
      <c r="P35" s="56"/>
      <c r="Q35" s="56"/>
      <c r="R35" s="56"/>
      <c r="S35" s="56"/>
      <c r="T35" s="56"/>
      <c r="U35" s="56"/>
      <c r="V35" s="56"/>
      <c r="W35" s="56"/>
      <c r="X35" s="56"/>
      <c r="Y35" s="56"/>
      <c r="Z35" s="56"/>
      <c r="AA35" s="56"/>
      <c r="AB35" s="56"/>
      <c r="AC35" s="56"/>
      <c r="AD35" s="56"/>
      <c r="AE35" s="56"/>
      <c r="AF35" s="56"/>
      <c r="AG35" s="172"/>
      <c r="AH35" s="56"/>
      <c r="AI35" s="56"/>
      <c r="AJ35" s="56"/>
      <c r="AK35" s="56"/>
      <c r="AL35" s="56"/>
      <c r="AM35" s="56"/>
      <c r="AN35" s="56"/>
      <c r="AO35" s="56"/>
      <c r="AP35" s="56"/>
      <c r="AQ35" s="353" t="s">
        <v>164</v>
      </c>
      <c r="AR35" s="354"/>
      <c r="AS35" s="354"/>
      <c r="AT35" s="354"/>
      <c r="AU35" s="354"/>
      <c r="AV35" s="354"/>
      <c r="AW35" s="171"/>
      <c r="AX35" s="58"/>
      <c r="AY35" s="58"/>
      <c r="AZ35" s="58"/>
      <c r="BA35" s="58"/>
      <c r="BB35" s="88"/>
      <c r="BC35" s="88"/>
      <c r="BD35" s="88"/>
      <c r="BE35" s="88"/>
      <c r="BF35" s="89"/>
      <c r="BG35" s="89"/>
      <c r="BH35" s="89"/>
      <c r="BI35" s="89"/>
      <c r="BJ35" s="89"/>
      <c r="BK35" s="89"/>
      <c r="BL35" s="89"/>
      <c r="BM35" s="89"/>
      <c r="BN35" s="89"/>
      <c r="BO35" s="89"/>
      <c r="BP35" s="89"/>
      <c r="BQ35" s="89"/>
      <c r="BR35" s="89"/>
      <c r="BS35" s="89"/>
      <c r="BT35" s="89"/>
      <c r="BU35" s="89"/>
      <c r="BV35" s="89"/>
      <c r="CL35" s="67"/>
      <c r="CM35" s="67"/>
      <c r="CN35" s="67"/>
      <c r="CO35" s="67"/>
      <c r="CP35" s="67"/>
      <c r="CQ35" s="67"/>
      <c r="CR35" s="67"/>
      <c r="CS35" s="67"/>
      <c r="CT35" s="67"/>
      <c r="CU35" s="67"/>
      <c r="CV35" s="67"/>
      <c r="CW35" s="67"/>
      <c r="CX35" s="67"/>
      <c r="CY35" s="67"/>
      <c r="CZ35" s="67"/>
      <c r="DA35" s="67"/>
      <c r="DB35" s="67"/>
      <c r="DC35" s="67"/>
      <c r="DD35" s="67"/>
      <c r="DE35" s="67"/>
      <c r="DF35" s="67"/>
      <c r="DG35" s="67"/>
      <c r="DH35" s="60"/>
      <c r="DI35" s="75"/>
      <c r="DJ35" s="75"/>
      <c r="DK35" s="75"/>
      <c r="DL35" s="75"/>
      <c r="DM35" s="68"/>
      <c r="DN35" s="68"/>
      <c r="DO35" s="68"/>
      <c r="DP35" s="68"/>
      <c r="DQ35" s="68"/>
      <c r="DR35" s="68"/>
      <c r="DS35" s="68"/>
      <c r="DT35" s="68"/>
      <c r="DU35" s="68"/>
      <c r="DV35" s="68"/>
      <c r="DW35" s="68"/>
      <c r="DX35" s="68"/>
      <c r="DY35" s="68"/>
      <c r="DZ35" s="68"/>
      <c r="EA35" s="68"/>
      <c r="EB35" s="68"/>
      <c r="EC35" s="68"/>
      <c r="ED35" s="68"/>
      <c r="EE35" s="68"/>
      <c r="EF35" s="68"/>
      <c r="EG35" s="68"/>
      <c r="EH35" s="68"/>
      <c r="EI35" s="68"/>
      <c r="EJ35" s="68"/>
      <c r="EK35" s="57"/>
      <c r="EL35" s="57"/>
      <c r="EM35" s="57"/>
    </row>
    <row r="36" spans="1:143" ht="15" customHeight="1">
      <c r="A36" s="172"/>
      <c r="B36" s="56"/>
      <c r="C36" s="56"/>
      <c r="D36" s="56"/>
      <c r="E36" s="56"/>
      <c r="F36" s="56"/>
      <c r="G36" s="56"/>
      <c r="H36" s="56"/>
      <c r="I36" s="56"/>
      <c r="J36" s="56"/>
      <c r="K36" s="56"/>
      <c r="L36" s="56"/>
      <c r="M36" s="56"/>
      <c r="N36" s="56"/>
      <c r="O36" s="56"/>
      <c r="P36" s="56"/>
      <c r="Q36" s="56"/>
      <c r="R36" s="56"/>
      <c r="S36" s="56"/>
      <c r="T36" s="56"/>
      <c r="U36" s="56"/>
      <c r="V36" s="56"/>
      <c r="W36" s="56"/>
      <c r="X36" s="56"/>
      <c r="Y36" s="56"/>
      <c r="Z36" s="56"/>
      <c r="AA36" s="56"/>
      <c r="AB36" s="56"/>
      <c r="AC36" s="56"/>
      <c r="AD36" s="56"/>
      <c r="AE36" s="56"/>
      <c r="AF36" s="56"/>
      <c r="AG36" s="172"/>
      <c r="AH36" s="56"/>
      <c r="AI36" s="56"/>
      <c r="AJ36" s="56"/>
      <c r="AK36" s="56"/>
      <c r="AL36" s="56"/>
      <c r="AM36" s="56"/>
      <c r="AN36" s="56"/>
      <c r="AO36" s="56"/>
      <c r="AP36" s="56"/>
      <c r="AQ36" s="355"/>
      <c r="AR36" s="349"/>
      <c r="AS36" s="349"/>
      <c r="AT36" s="349"/>
      <c r="AU36" s="349"/>
      <c r="AV36" s="349"/>
      <c r="AW36" s="173"/>
      <c r="AX36" s="58"/>
      <c r="AY36" s="58"/>
      <c r="AZ36" s="58"/>
      <c r="BA36" s="58"/>
      <c r="BB36" s="58"/>
      <c r="BC36" s="58"/>
      <c r="BD36" s="58"/>
      <c r="BE36" s="58"/>
      <c r="CL36" s="67"/>
      <c r="CM36" s="67"/>
      <c r="CN36" s="67"/>
      <c r="CO36" s="67"/>
      <c r="CP36" s="67"/>
      <c r="CQ36" s="67"/>
      <c r="CR36" s="67"/>
      <c r="CS36" s="67"/>
      <c r="CT36" s="67"/>
      <c r="CU36" s="67"/>
      <c r="CV36" s="67"/>
      <c r="CW36" s="67"/>
      <c r="CX36" s="67"/>
      <c r="CY36" s="67"/>
      <c r="CZ36" s="67"/>
      <c r="DA36" s="67"/>
      <c r="DB36" s="67"/>
      <c r="DC36" s="67"/>
      <c r="DD36" s="67"/>
      <c r="DE36" s="67"/>
      <c r="DF36" s="67"/>
      <c r="DG36" s="67"/>
      <c r="DH36" s="60"/>
      <c r="DI36" s="75"/>
      <c r="DJ36" s="75"/>
      <c r="DK36" s="75"/>
      <c r="DL36" s="75"/>
      <c r="DM36" s="68"/>
      <c r="DN36" s="68"/>
      <c r="DO36" s="68"/>
      <c r="DP36" s="68"/>
      <c r="DQ36" s="68"/>
      <c r="DR36" s="68"/>
      <c r="DS36" s="68"/>
      <c r="DT36" s="68"/>
      <c r="DU36" s="68"/>
      <c r="DV36" s="68"/>
      <c r="DW36" s="68"/>
      <c r="DX36" s="68"/>
      <c r="DY36" s="68"/>
      <c r="DZ36" s="68"/>
      <c r="EA36" s="68"/>
      <c r="EB36" s="68"/>
      <c r="EC36" s="68"/>
      <c r="ED36" s="68"/>
      <c r="EE36" s="68"/>
      <c r="EF36" s="68"/>
      <c r="EG36" s="68"/>
      <c r="EH36" s="68"/>
      <c r="EI36" s="68"/>
      <c r="EJ36" s="68"/>
      <c r="EK36" s="57"/>
      <c r="EL36" s="57"/>
      <c r="EM36" s="57"/>
    </row>
    <row r="37" spans="1:143" ht="15.75" customHeight="1">
      <c r="A37" s="172"/>
      <c r="B37" s="56"/>
      <c r="C37" s="56"/>
      <c r="D37" s="56"/>
      <c r="E37" s="56"/>
      <c r="F37" s="56"/>
      <c r="G37" s="56"/>
      <c r="H37" s="56"/>
      <c r="I37" s="56"/>
      <c r="J37" s="56"/>
      <c r="K37" s="56"/>
      <c r="L37" s="56"/>
      <c r="M37" s="56"/>
      <c r="N37" s="56"/>
      <c r="O37" s="56"/>
      <c r="P37" s="56"/>
      <c r="Q37" s="56"/>
      <c r="R37" s="56"/>
      <c r="S37" s="56"/>
      <c r="T37" s="56"/>
      <c r="U37" s="56"/>
      <c r="V37" s="56"/>
      <c r="W37" s="56"/>
      <c r="X37" s="56"/>
      <c r="Y37" s="56"/>
      <c r="Z37" s="56"/>
      <c r="AA37" s="56"/>
      <c r="AB37" s="56"/>
      <c r="AC37" s="56"/>
      <c r="AD37" s="56"/>
      <c r="AE37" s="56"/>
      <c r="AF37" s="56"/>
      <c r="AG37" s="172"/>
      <c r="AH37" s="56"/>
      <c r="AI37" s="56"/>
      <c r="AJ37" s="56"/>
      <c r="AK37" s="56"/>
      <c r="AL37" s="56"/>
      <c r="AM37" s="56"/>
      <c r="AN37" s="56"/>
      <c r="AO37" s="56"/>
      <c r="AP37" s="56"/>
      <c r="AQ37" s="172"/>
      <c r="AR37" s="56"/>
      <c r="AS37" s="56"/>
      <c r="AT37" s="56"/>
      <c r="AU37" s="56"/>
      <c r="AV37" s="158"/>
      <c r="AW37" s="173"/>
      <c r="AX37" s="58"/>
      <c r="AY37" s="58"/>
      <c r="AZ37" s="58"/>
      <c r="BA37" s="58"/>
      <c r="BB37" s="84"/>
      <c r="BC37" s="84"/>
      <c r="BD37" s="84"/>
      <c r="BE37" s="84"/>
      <c r="BF37" s="85"/>
      <c r="BG37" s="85"/>
      <c r="BH37" s="85"/>
      <c r="BI37" s="85"/>
      <c r="BJ37" s="85"/>
      <c r="BK37" s="85"/>
      <c r="BL37" s="85"/>
      <c r="BM37" s="85"/>
      <c r="BN37" s="85"/>
      <c r="BO37" s="85"/>
      <c r="BP37" s="85"/>
      <c r="BQ37" s="85"/>
      <c r="BR37" s="85"/>
      <c r="BS37" s="85"/>
      <c r="BT37" s="85"/>
      <c r="BU37" s="85"/>
      <c r="BV37" s="85"/>
      <c r="CL37" s="67"/>
      <c r="CM37" s="67"/>
      <c r="CN37" s="67"/>
      <c r="CO37" s="67"/>
      <c r="CP37" s="67"/>
      <c r="CQ37" s="67"/>
      <c r="CR37" s="67"/>
      <c r="CS37" s="67"/>
      <c r="CT37" s="67"/>
      <c r="CU37" s="67"/>
      <c r="CV37" s="67"/>
      <c r="CW37" s="67"/>
      <c r="CX37" s="67"/>
      <c r="CY37" s="67"/>
      <c r="CZ37" s="67"/>
      <c r="DA37" s="67"/>
      <c r="DB37" s="67"/>
      <c r="DC37" s="67"/>
      <c r="DD37" s="67"/>
      <c r="DE37" s="67"/>
      <c r="DF37" s="67"/>
      <c r="DG37" s="67"/>
      <c r="DH37" s="61"/>
      <c r="DI37" s="73"/>
      <c r="DJ37" s="73"/>
      <c r="DK37" s="73"/>
      <c r="DL37" s="73"/>
      <c r="DM37" s="57"/>
      <c r="DN37" s="57"/>
      <c r="DO37" s="57"/>
      <c r="DP37" s="57"/>
      <c r="DQ37" s="57"/>
      <c r="DR37" s="57"/>
      <c r="DS37" s="57"/>
      <c r="DT37" s="57"/>
      <c r="DU37" s="57"/>
      <c r="DV37" s="57"/>
      <c r="DW37" s="57"/>
      <c r="DX37" s="57"/>
      <c r="DY37" s="57"/>
      <c r="DZ37" s="57"/>
      <c r="EA37" s="57"/>
      <c r="EB37" s="57"/>
      <c r="EC37" s="57"/>
      <c r="ED37" s="57"/>
      <c r="EE37" s="57"/>
      <c r="EF37" s="57"/>
      <c r="EG37" s="57"/>
      <c r="EH37" s="57"/>
      <c r="EI37" s="57"/>
      <c r="EJ37" s="57"/>
      <c r="EK37" s="57"/>
      <c r="EL37" s="57"/>
      <c r="EM37" s="57"/>
    </row>
    <row r="38" spans="1:143" ht="15" customHeight="1">
      <c r="A38" s="172"/>
      <c r="B38" s="56"/>
      <c r="C38" s="56"/>
      <c r="D38" s="56"/>
      <c r="E38" s="56"/>
      <c r="F38" s="56"/>
      <c r="G38" s="56"/>
      <c r="H38" s="56"/>
      <c r="I38" s="56"/>
      <c r="J38" s="56"/>
      <c r="K38" s="56"/>
      <c r="L38" s="56"/>
      <c r="M38" s="56"/>
      <c r="N38" s="56"/>
      <c r="O38" s="56"/>
      <c r="P38" s="56"/>
      <c r="Q38" s="56"/>
      <c r="R38" s="56"/>
      <c r="S38" s="56"/>
      <c r="T38" s="56"/>
      <c r="U38" s="56"/>
      <c r="V38" s="56"/>
      <c r="W38" s="56"/>
      <c r="X38" s="56"/>
      <c r="Y38" s="56"/>
      <c r="Z38" s="56"/>
      <c r="AA38" s="56"/>
      <c r="AB38" s="56"/>
      <c r="AC38" s="56"/>
      <c r="AD38" s="56"/>
      <c r="AE38" s="56"/>
      <c r="AF38" s="56"/>
      <c r="AG38" s="172"/>
      <c r="AH38" s="56"/>
      <c r="AI38" s="56"/>
      <c r="AJ38" s="56"/>
      <c r="AK38" s="56"/>
      <c r="AL38" s="56"/>
      <c r="AM38" s="56"/>
      <c r="AN38" s="56"/>
      <c r="AO38" s="56"/>
      <c r="AP38" s="56"/>
      <c r="AQ38" s="172"/>
      <c r="AR38" s="56"/>
      <c r="AS38" s="56"/>
      <c r="AT38" s="56"/>
      <c r="AU38" s="56"/>
      <c r="AV38" s="56"/>
      <c r="AW38" s="173"/>
      <c r="AX38" s="58"/>
      <c r="AY38" s="58"/>
      <c r="AZ38" s="58"/>
      <c r="BA38" s="58"/>
      <c r="BB38" s="84"/>
      <c r="BC38" s="84"/>
      <c r="BD38" s="84"/>
      <c r="BE38" s="84"/>
      <c r="BF38" s="85"/>
      <c r="BG38" s="85"/>
      <c r="BH38" s="85"/>
      <c r="BI38" s="85"/>
      <c r="BJ38" s="85"/>
      <c r="BK38" s="85"/>
      <c r="BL38" s="85"/>
      <c r="BM38" s="85"/>
      <c r="BN38" s="85"/>
      <c r="BO38" s="85"/>
      <c r="BP38" s="85"/>
      <c r="BQ38" s="85"/>
      <c r="BR38" s="85"/>
      <c r="BS38" s="85"/>
      <c r="BT38" s="85"/>
      <c r="BU38" s="85"/>
      <c r="BV38" s="85"/>
      <c r="CL38" s="67"/>
      <c r="CM38" s="67"/>
      <c r="CN38" s="67"/>
      <c r="CO38" s="67"/>
      <c r="CP38" s="67"/>
      <c r="CQ38" s="67"/>
      <c r="CR38" s="67"/>
      <c r="CS38" s="67"/>
      <c r="CT38" s="67"/>
      <c r="CU38" s="67"/>
      <c r="CV38" s="67"/>
      <c r="CW38" s="67"/>
      <c r="CX38" s="67"/>
      <c r="CY38" s="67"/>
      <c r="CZ38" s="67"/>
      <c r="DA38" s="67"/>
      <c r="DB38" s="67"/>
      <c r="DC38" s="67"/>
      <c r="DD38" s="67"/>
      <c r="DE38" s="67"/>
      <c r="DF38" s="67"/>
      <c r="DG38" s="67"/>
      <c r="DH38" s="60"/>
      <c r="DI38" s="75"/>
      <c r="DJ38" s="75"/>
      <c r="DK38" s="75"/>
      <c r="DL38" s="75"/>
      <c r="DM38" s="68"/>
      <c r="DN38" s="68"/>
      <c r="DO38" s="68"/>
      <c r="DP38" s="68"/>
      <c r="DQ38" s="68"/>
      <c r="DR38" s="68"/>
      <c r="DS38" s="68"/>
      <c r="DT38" s="68"/>
      <c r="DU38" s="68"/>
      <c r="DV38" s="68"/>
      <c r="DW38" s="68"/>
      <c r="DX38" s="68"/>
      <c r="DY38" s="68"/>
      <c r="DZ38" s="68"/>
      <c r="EA38" s="68"/>
      <c r="EB38" s="68"/>
      <c r="EC38" s="68"/>
      <c r="ED38" s="68"/>
      <c r="EE38" s="68"/>
      <c r="EF38" s="68"/>
      <c r="EG38" s="68"/>
      <c r="EH38" s="68"/>
      <c r="EI38" s="68"/>
      <c r="EJ38" s="68"/>
      <c r="EK38" s="57"/>
      <c r="EL38" s="57"/>
      <c r="EM38" s="57"/>
    </row>
    <row r="39" spans="1:143" ht="15" customHeight="1">
      <c r="A39" s="172"/>
      <c r="B39" s="56"/>
      <c r="C39" s="56"/>
      <c r="D39" s="56"/>
      <c r="E39" s="56"/>
      <c r="F39" s="56"/>
      <c r="G39" s="56"/>
      <c r="H39" s="56"/>
      <c r="I39" s="56"/>
      <c r="J39" s="56"/>
      <c r="K39" s="56"/>
      <c r="L39" s="56"/>
      <c r="M39" s="56"/>
      <c r="N39" s="56"/>
      <c r="O39" s="56"/>
      <c r="P39" s="56"/>
      <c r="Q39" s="56"/>
      <c r="R39" s="56"/>
      <c r="S39" s="56"/>
      <c r="T39" s="56"/>
      <c r="U39" s="56"/>
      <c r="V39" s="56"/>
      <c r="W39" s="56"/>
      <c r="X39" s="56"/>
      <c r="Y39" s="56"/>
      <c r="Z39" s="56"/>
      <c r="AA39" s="56"/>
      <c r="AB39" s="56"/>
      <c r="AC39" s="56"/>
      <c r="AD39" s="56"/>
      <c r="AE39" s="56"/>
      <c r="AF39" s="56"/>
      <c r="AG39" s="172"/>
      <c r="AH39" s="56"/>
      <c r="AI39" s="56"/>
      <c r="AJ39" s="56"/>
      <c r="AK39" s="56"/>
      <c r="AL39" s="56"/>
      <c r="AM39" s="56"/>
      <c r="AN39" s="56"/>
      <c r="AO39" s="56"/>
      <c r="AP39" s="56"/>
      <c r="AQ39" s="172"/>
      <c r="AR39" s="56"/>
      <c r="AS39" s="56"/>
      <c r="AT39" s="56"/>
      <c r="AU39" s="56"/>
      <c r="AV39" s="65"/>
      <c r="AW39" s="173"/>
      <c r="AX39" s="58"/>
      <c r="AY39" s="58"/>
      <c r="AZ39" s="58"/>
      <c r="BA39" s="58"/>
      <c r="BB39" s="56"/>
      <c r="BC39" s="56"/>
      <c r="BD39" s="84"/>
      <c r="BE39" s="84"/>
      <c r="BF39" s="85"/>
      <c r="BG39" s="85"/>
      <c r="BH39" s="85"/>
      <c r="BI39" s="85"/>
      <c r="BJ39" s="85"/>
      <c r="BK39" s="85"/>
      <c r="BL39" s="85"/>
      <c r="BM39" s="85"/>
      <c r="BN39" s="85"/>
      <c r="BO39" s="85"/>
      <c r="BP39" s="85"/>
      <c r="BQ39" s="85"/>
      <c r="BR39" s="85"/>
      <c r="BS39" s="85"/>
      <c r="BT39" s="85"/>
      <c r="BU39" s="85"/>
      <c r="BV39" s="85"/>
      <c r="CL39" s="67"/>
      <c r="CM39" s="67"/>
      <c r="CN39" s="67"/>
      <c r="CO39" s="67"/>
      <c r="CP39" s="67"/>
      <c r="CQ39" s="67"/>
      <c r="CR39" s="67"/>
      <c r="CS39" s="67"/>
      <c r="CT39" s="67"/>
      <c r="CU39" s="67"/>
      <c r="CV39" s="67"/>
      <c r="CW39" s="67"/>
      <c r="CX39" s="67"/>
      <c r="CY39" s="67"/>
      <c r="CZ39" s="67"/>
      <c r="DA39" s="67"/>
      <c r="DB39" s="67"/>
      <c r="DC39" s="67"/>
      <c r="DD39" s="67"/>
      <c r="DE39" s="67"/>
      <c r="DF39" s="67"/>
      <c r="DG39" s="67"/>
      <c r="DH39" s="60"/>
      <c r="DI39" s="75"/>
      <c r="DJ39" s="75"/>
      <c r="DK39" s="75"/>
      <c r="DL39" s="75"/>
      <c r="DM39" s="68"/>
      <c r="DN39" s="68"/>
      <c r="DO39" s="68"/>
      <c r="DP39" s="68"/>
      <c r="DQ39" s="68"/>
      <c r="DR39" s="68"/>
      <c r="DS39" s="68"/>
      <c r="DT39" s="68"/>
      <c r="DU39" s="68"/>
      <c r="DV39" s="68"/>
      <c r="DW39" s="68"/>
      <c r="DX39" s="68"/>
      <c r="DY39" s="68"/>
      <c r="DZ39" s="68"/>
      <c r="EA39" s="68"/>
      <c r="EB39" s="68"/>
      <c r="EC39" s="68"/>
      <c r="ED39" s="68"/>
      <c r="EE39" s="68"/>
      <c r="EF39" s="68"/>
      <c r="EG39" s="68"/>
      <c r="EH39" s="68"/>
      <c r="EI39" s="68"/>
      <c r="EJ39" s="68"/>
      <c r="EK39" s="57"/>
      <c r="EL39" s="57"/>
      <c r="EM39" s="57"/>
    </row>
    <row r="40" spans="1:143" ht="15" customHeight="1">
      <c r="A40" s="172"/>
      <c r="B40" s="56"/>
      <c r="C40" s="56"/>
      <c r="D40" s="56"/>
      <c r="E40" s="56"/>
      <c r="F40" s="56"/>
      <c r="G40" s="56"/>
      <c r="H40" s="56"/>
      <c r="I40" s="56"/>
      <c r="J40" s="56"/>
      <c r="K40" s="56"/>
      <c r="L40" s="56"/>
      <c r="M40" s="56"/>
      <c r="N40" s="56"/>
      <c r="O40" s="56"/>
      <c r="P40" s="56"/>
      <c r="Q40" s="56"/>
      <c r="R40" s="56"/>
      <c r="S40" s="56"/>
      <c r="T40" s="56"/>
      <c r="U40" s="56"/>
      <c r="V40" s="56"/>
      <c r="W40" s="56"/>
      <c r="X40" s="56"/>
      <c r="Y40" s="56"/>
      <c r="Z40" s="56"/>
      <c r="AA40" s="56"/>
      <c r="AB40" s="56"/>
      <c r="AC40" s="56"/>
      <c r="AD40" s="56"/>
      <c r="AE40" s="56"/>
      <c r="AF40" s="56"/>
      <c r="AG40" s="172"/>
      <c r="AH40" s="56"/>
      <c r="AI40" s="56"/>
      <c r="AJ40" s="56"/>
      <c r="AK40" s="56"/>
      <c r="AL40" s="56"/>
      <c r="AM40" s="56"/>
      <c r="AN40" s="56"/>
      <c r="AO40" s="56"/>
      <c r="AP40" s="56"/>
      <c r="AQ40" s="172"/>
      <c r="AR40" s="56"/>
      <c r="AS40" s="56"/>
      <c r="AT40" s="56"/>
      <c r="AU40" s="56"/>
      <c r="AV40" s="56"/>
      <c r="AW40" s="173"/>
      <c r="AX40" s="58"/>
      <c r="AY40" s="58"/>
      <c r="AZ40" s="165"/>
      <c r="BA40" s="165"/>
      <c r="BB40" s="56"/>
      <c r="BC40" s="56"/>
      <c r="BD40" s="58"/>
      <c r="BE40" s="58"/>
      <c r="CL40" s="67"/>
      <c r="CM40" s="67"/>
      <c r="CN40" s="67"/>
      <c r="CO40" s="67"/>
      <c r="CP40" s="67"/>
      <c r="CQ40" s="67"/>
      <c r="CR40" s="67"/>
      <c r="CS40" s="67"/>
      <c r="CT40" s="67"/>
      <c r="CU40" s="67"/>
      <c r="CV40" s="67"/>
      <c r="CW40" s="67"/>
      <c r="CX40" s="67"/>
      <c r="CY40" s="67"/>
      <c r="CZ40" s="67"/>
      <c r="DA40" s="67"/>
      <c r="DB40" s="67"/>
      <c r="DC40" s="67"/>
      <c r="DD40" s="67"/>
      <c r="DE40" s="67"/>
      <c r="DF40" s="67"/>
      <c r="DG40" s="67"/>
      <c r="DH40" s="61"/>
      <c r="DI40" s="62"/>
      <c r="DJ40" s="62"/>
      <c r="DK40" s="62"/>
      <c r="DL40" s="62"/>
      <c r="DM40" s="57"/>
      <c r="DN40" s="57"/>
      <c r="DO40" s="57"/>
      <c r="DP40" s="57"/>
      <c r="DQ40" s="57"/>
      <c r="DR40" s="57"/>
      <c r="DS40" s="57"/>
      <c r="DT40" s="57"/>
      <c r="DU40" s="57"/>
      <c r="DV40" s="57"/>
      <c r="DW40" s="57"/>
      <c r="DX40" s="57"/>
      <c r="DY40" s="57"/>
      <c r="DZ40" s="57"/>
      <c r="EA40" s="57"/>
      <c r="EB40" s="57"/>
      <c r="EC40" s="57"/>
      <c r="ED40" s="57"/>
      <c r="EE40" s="57"/>
      <c r="EF40" s="57"/>
      <c r="EG40" s="57"/>
      <c r="EH40" s="57"/>
      <c r="EI40" s="57"/>
      <c r="EJ40" s="57"/>
      <c r="EK40" s="57"/>
      <c r="EL40" s="57"/>
      <c r="EM40" s="57"/>
    </row>
    <row r="41" spans="1:143" ht="15" customHeight="1">
      <c r="A41" s="172"/>
      <c r="B41" s="56"/>
      <c r="C41" s="56"/>
      <c r="D41" s="56"/>
      <c r="E41" s="56"/>
      <c r="F41" s="56"/>
      <c r="G41" s="56"/>
      <c r="H41" s="56"/>
      <c r="I41" s="56"/>
      <c r="J41" s="56"/>
      <c r="K41" s="56"/>
      <c r="L41" s="56"/>
      <c r="M41" s="56"/>
      <c r="N41" s="56"/>
      <c r="O41" s="56"/>
      <c r="P41" s="56"/>
      <c r="Q41" s="56"/>
      <c r="R41" s="56"/>
      <c r="S41" s="56"/>
      <c r="T41" s="56"/>
      <c r="U41" s="56"/>
      <c r="V41" s="56"/>
      <c r="W41" s="56"/>
      <c r="X41" s="56"/>
      <c r="Y41" s="56"/>
      <c r="Z41" s="56"/>
      <c r="AA41" s="56"/>
      <c r="AB41" s="56"/>
      <c r="AC41" s="56"/>
      <c r="AD41" s="56"/>
      <c r="AE41" s="56"/>
      <c r="AF41" s="56"/>
      <c r="AG41" s="172"/>
      <c r="AH41" s="56"/>
      <c r="AI41" s="56"/>
      <c r="AJ41" s="56"/>
      <c r="AK41" s="56"/>
      <c r="AL41" s="56"/>
      <c r="AM41" s="56"/>
      <c r="AN41" s="56"/>
      <c r="AO41" s="56"/>
      <c r="AP41" s="56"/>
      <c r="AQ41" s="172"/>
      <c r="AR41" s="56"/>
      <c r="AS41" s="56"/>
      <c r="AT41" s="56"/>
      <c r="AU41" s="56"/>
      <c r="AV41" s="56"/>
      <c r="AW41" s="173"/>
      <c r="AX41" s="58"/>
      <c r="AY41" s="58"/>
      <c r="AZ41" s="58"/>
      <c r="BA41" s="58"/>
      <c r="BB41" s="56"/>
      <c r="BC41" s="56"/>
      <c r="BD41" s="58"/>
      <c r="BE41" s="58"/>
      <c r="CL41" s="67"/>
      <c r="CM41" s="67"/>
      <c r="CN41" s="67"/>
      <c r="CO41" s="67"/>
      <c r="CP41" s="67"/>
      <c r="CQ41" s="67"/>
      <c r="CR41" s="67"/>
      <c r="CS41" s="67"/>
      <c r="CT41" s="67"/>
      <c r="CU41" s="67"/>
      <c r="CV41" s="67"/>
      <c r="CW41" s="67"/>
      <c r="CX41" s="67"/>
      <c r="CY41" s="67"/>
      <c r="CZ41" s="67"/>
      <c r="DA41" s="67"/>
      <c r="DB41" s="67"/>
      <c r="DC41" s="67"/>
      <c r="DD41" s="67"/>
      <c r="DE41" s="67"/>
      <c r="DF41" s="67"/>
      <c r="DG41" s="67"/>
      <c r="DH41" s="61"/>
      <c r="DI41" s="62"/>
      <c r="DJ41" s="62"/>
      <c r="DK41" s="62"/>
      <c r="DL41" s="62"/>
      <c r="DM41" s="57"/>
      <c r="DN41" s="57"/>
      <c r="DO41" s="57"/>
      <c r="DP41" s="57"/>
      <c r="DQ41" s="57"/>
      <c r="DR41" s="57"/>
      <c r="DS41" s="57"/>
      <c r="DT41" s="57"/>
      <c r="DU41" s="57"/>
      <c r="DV41" s="57"/>
      <c r="DW41" s="57"/>
      <c r="DX41" s="57"/>
      <c r="DY41" s="57"/>
      <c r="DZ41" s="57"/>
      <c r="EA41" s="57"/>
      <c r="EB41" s="57"/>
      <c r="EC41" s="57"/>
      <c r="ED41" s="57"/>
      <c r="EE41" s="57"/>
      <c r="EF41" s="57"/>
      <c r="EG41" s="57"/>
      <c r="EH41" s="57"/>
      <c r="EI41" s="57"/>
      <c r="EJ41" s="57"/>
      <c r="EK41" s="57"/>
      <c r="EL41" s="57"/>
      <c r="EM41" s="57"/>
    </row>
    <row r="42" spans="1:143" ht="22.5" customHeight="1">
      <c r="A42" s="172"/>
      <c r="B42" s="56"/>
      <c r="C42" s="56"/>
      <c r="D42" s="56"/>
      <c r="E42" s="56"/>
      <c r="F42" s="56"/>
      <c r="G42" s="56"/>
      <c r="H42" s="56"/>
      <c r="I42" s="56"/>
      <c r="J42" s="56"/>
      <c r="K42" s="56"/>
      <c r="L42" s="56"/>
      <c r="M42" s="56"/>
      <c r="N42" s="56"/>
      <c r="O42" s="56"/>
      <c r="P42" s="56"/>
      <c r="Q42" s="56"/>
      <c r="R42" s="56"/>
      <c r="S42" s="56"/>
      <c r="T42" s="56"/>
      <c r="U42" s="56"/>
      <c r="V42" s="56"/>
      <c r="W42" s="56"/>
      <c r="X42" s="56"/>
      <c r="Y42" s="56"/>
      <c r="Z42" s="56"/>
      <c r="AA42" s="56"/>
      <c r="AB42" s="56"/>
      <c r="AC42" s="159"/>
      <c r="AD42" s="159"/>
      <c r="AE42" s="159"/>
      <c r="AF42" s="159"/>
      <c r="AG42" s="180"/>
      <c r="AH42" s="56"/>
      <c r="AI42" s="56"/>
      <c r="AJ42" s="56"/>
      <c r="AK42" s="56"/>
      <c r="AL42" s="56"/>
      <c r="AM42" s="56"/>
      <c r="AN42" s="56"/>
      <c r="AO42" s="56"/>
      <c r="AP42" s="56"/>
      <c r="AQ42" s="351" t="s">
        <v>163</v>
      </c>
      <c r="AR42" s="352"/>
      <c r="AS42" s="352"/>
      <c r="AT42" s="352"/>
      <c r="AU42" s="352"/>
      <c r="AV42" s="352"/>
      <c r="AW42" s="173"/>
      <c r="AX42" s="58"/>
      <c r="AY42" s="58"/>
      <c r="AZ42" s="58"/>
      <c r="BA42" s="58"/>
      <c r="BB42" s="56"/>
      <c r="BC42" s="56"/>
      <c r="BD42" s="58"/>
      <c r="BE42" s="58"/>
      <c r="CL42" s="67"/>
      <c r="CM42" s="67"/>
      <c r="CN42" s="67"/>
      <c r="CO42" s="67"/>
      <c r="CP42" s="67"/>
      <c r="CQ42" s="67"/>
      <c r="CR42" s="67"/>
      <c r="CS42" s="67"/>
      <c r="CT42" s="67"/>
      <c r="CU42" s="67"/>
      <c r="CV42" s="67"/>
      <c r="CW42" s="67"/>
      <c r="CX42" s="67"/>
      <c r="CY42" s="67"/>
      <c r="CZ42" s="67"/>
      <c r="DA42" s="67"/>
      <c r="DB42" s="67"/>
      <c r="DC42" s="67"/>
      <c r="DD42" s="67"/>
      <c r="DE42" s="67"/>
      <c r="DF42" s="67"/>
      <c r="DG42" s="67"/>
      <c r="DH42" s="61"/>
      <c r="DI42" s="62"/>
      <c r="DJ42" s="62"/>
      <c r="DK42" s="62"/>
      <c r="DL42" s="62"/>
      <c r="DM42" s="57"/>
      <c r="DN42" s="57"/>
      <c r="DO42" s="57"/>
      <c r="DP42" s="57"/>
      <c r="DQ42" s="57"/>
      <c r="DR42" s="57"/>
      <c r="DS42" s="57"/>
      <c r="DT42" s="57"/>
      <c r="DU42" s="57"/>
      <c r="DV42" s="57"/>
      <c r="DW42" s="57"/>
      <c r="DX42" s="57"/>
      <c r="DY42" s="57"/>
      <c r="DZ42" s="57"/>
      <c r="EA42" s="57"/>
      <c r="EB42" s="57"/>
      <c r="EC42" s="57"/>
      <c r="ED42" s="57"/>
      <c r="EE42" s="57"/>
      <c r="EF42" s="57"/>
      <c r="EG42" s="57"/>
      <c r="EH42" s="57"/>
      <c r="EI42" s="57"/>
      <c r="EJ42" s="57"/>
      <c r="EK42" s="57"/>
      <c r="EL42" s="57"/>
      <c r="EM42" s="57"/>
    </row>
    <row r="43" spans="1:143" ht="15" customHeight="1">
      <c r="A43" s="172"/>
      <c r="B43" s="56"/>
      <c r="C43" s="56"/>
      <c r="D43" s="56"/>
      <c r="E43" s="56"/>
      <c r="F43" s="56"/>
      <c r="G43" s="56"/>
      <c r="H43" s="56"/>
      <c r="I43" s="56"/>
      <c r="J43" s="56"/>
      <c r="K43" s="56"/>
      <c r="L43" s="56"/>
      <c r="M43" s="56"/>
      <c r="N43" s="56"/>
      <c r="O43" s="56"/>
      <c r="P43" s="56"/>
      <c r="Q43" s="56"/>
      <c r="R43" s="56"/>
      <c r="S43" s="56"/>
      <c r="T43" s="56"/>
      <c r="U43" s="56"/>
      <c r="V43" s="56"/>
      <c r="W43" s="56"/>
      <c r="X43" s="56"/>
      <c r="Y43" s="56"/>
      <c r="Z43" s="357">
        <v>2017</v>
      </c>
      <c r="AA43" s="56"/>
      <c r="AB43" s="56"/>
      <c r="AC43" s="159"/>
      <c r="AD43" s="159"/>
      <c r="AE43" s="159"/>
      <c r="AF43" s="159"/>
      <c r="AG43" s="180"/>
      <c r="AH43" s="56"/>
      <c r="AI43" s="56"/>
      <c r="AJ43" s="56"/>
      <c r="AK43" s="56"/>
      <c r="AL43" s="56"/>
      <c r="AM43" s="56"/>
      <c r="AN43" s="56"/>
      <c r="AO43" s="56"/>
      <c r="AP43" s="56"/>
      <c r="AQ43" s="351"/>
      <c r="AR43" s="352"/>
      <c r="AS43" s="352"/>
      <c r="AT43" s="352"/>
      <c r="AU43" s="352"/>
      <c r="AV43" s="352"/>
      <c r="AW43" s="173"/>
      <c r="AX43" s="58"/>
      <c r="AY43" s="58"/>
      <c r="AZ43" s="58"/>
      <c r="BA43" s="58"/>
      <c r="BB43" s="58"/>
      <c r="BC43" s="58"/>
      <c r="BD43" s="58"/>
      <c r="BE43" s="58"/>
      <c r="CL43" s="67"/>
      <c r="CM43" s="67"/>
      <c r="CN43" s="67"/>
      <c r="CO43" s="67"/>
      <c r="CP43" s="67"/>
      <c r="CQ43" s="67"/>
      <c r="CR43" s="67"/>
      <c r="CS43" s="67"/>
      <c r="CT43" s="67"/>
      <c r="CU43" s="67"/>
      <c r="CV43" s="67"/>
      <c r="CW43" s="67"/>
      <c r="CX43" s="67"/>
      <c r="CY43" s="67"/>
      <c r="CZ43" s="67"/>
      <c r="DA43" s="67"/>
      <c r="DB43" s="67"/>
      <c r="DC43" s="67"/>
      <c r="DD43" s="67"/>
      <c r="DE43" s="67"/>
      <c r="DF43" s="67"/>
      <c r="DG43" s="67"/>
      <c r="DH43" s="61"/>
      <c r="DI43" s="62"/>
      <c r="DJ43" s="62"/>
      <c r="DK43" s="62"/>
      <c r="DL43" s="62"/>
      <c r="DM43" s="57"/>
      <c r="DN43" s="57"/>
      <c r="DO43" s="57"/>
      <c r="DP43" s="57"/>
      <c r="DQ43" s="57"/>
      <c r="DR43" s="57"/>
      <c r="DS43" s="57"/>
      <c r="DT43" s="57"/>
      <c r="DU43" s="57"/>
      <c r="DV43" s="57"/>
      <c r="DW43" s="57"/>
      <c r="DX43" s="57"/>
      <c r="DY43" s="57"/>
      <c r="DZ43" s="57"/>
      <c r="EA43" s="57"/>
      <c r="EB43" s="57"/>
      <c r="EC43" s="57"/>
      <c r="ED43" s="57"/>
      <c r="EE43" s="57"/>
      <c r="EF43" s="57"/>
      <c r="EG43" s="57"/>
      <c r="EH43" s="57"/>
      <c r="EI43" s="57"/>
      <c r="EJ43" s="57"/>
      <c r="EK43" s="57"/>
      <c r="EL43" s="57"/>
      <c r="EM43" s="57"/>
    </row>
    <row r="44" spans="1:143" ht="18.75" customHeight="1">
      <c r="A44" s="172"/>
      <c r="B44" s="56"/>
      <c r="C44" s="56"/>
      <c r="D44" s="56"/>
      <c r="E44" s="56"/>
      <c r="F44" s="56"/>
      <c r="G44" s="56"/>
      <c r="H44" s="56"/>
      <c r="I44" s="56"/>
      <c r="J44" s="56"/>
      <c r="K44" s="56"/>
      <c r="L44" s="56"/>
      <c r="M44" s="56"/>
      <c r="N44" s="56"/>
      <c r="O44" s="56"/>
      <c r="P44" s="56"/>
      <c r="Q44" s="56"/>
      <c r="R44" s="56"/>
      <c r="S44" s="56"/>
      <c r="T44" s="56"/>
      <c r="U44" s="56"/>
      <c r="V44" s="56"/>
      <c r="W44" s="56"/>
      <c r="X44" s="56"/>
      <c r="Y44" s="56"/>
      <c r="Z44" s="357"/>
      <c r="AA44" s="56"/>
      <c r="AB44" s="56"/>
      <c r="AC44" s="56"/>
      <c r="AD44" s="56"/>
      <c r="AE44" s="56"/>
      <c r="AF44" s="56"/>
      <c r="AG44" s="172"/>
      <c r="AH44" s="56"/>
      <c r="AI44" s="56"/>
      <c r="AJ44" s="56"/>
      <c r="AK44" s="56"/>
      <c r="AL44" s="56"/>
      <c r="AM44" s="56"/>
      <c r="AN44" s="56"/>
      <c r="AO44" s="56"/>
      <c r="AP44" s="56"/>
      <c r="AQ44" s="351"/>
      <c r="AR44" s="352"/>
      <c r="AS44" s="352"/>
      <c r="AT44" s="352"/>
      <c r="AU44" s="352"/>
      <c r="AV44" s="352"/>
      <c r="AW44" s="173"/>
      <c r="AX44" s="58"/>
      <c r="AY44" s="58"/>
      <c r="AZ44" s="58"/>
      <c r="BA44" s="58"/>
      <c r="BB44" s="58"/>
      <c r="BC44" s="58"/>
      <c r="BD44" s="58"/>
      <c r="BE44" s="58"/>
      <c r="CL44" s="67"/>
      <c r="CM44" s="67"/>
      <c r="CN44" s="67"/>
      <c r="CO44" s="67"/>
      <c r="CP44" s="67"/>
      <c r="CQ44" s="67"/>
      <c r="CR44" s="67"/>
      <c r="CS44" s="67"/>
      <c r="CT44" s="67"/>
      <c r="CU44" s="67"/>
      <c r="CV44" s="67"/>
      <c r="CW44" s="67"/>
      <c r="CX44" s="67"/>
      <c r="CY44" s="67"/>
      <c r="CZ44" s="67"/>
      <c r="DA44" s="67"/>
      <c r="DB44" s="67"/>
      <c r="DC44" s="67"/>
      <c r="DD44" s="67"/>
      <c r="DE44" s="67"/>
      <c r="DF44" s="67"/>
      <c r="DG44" s="67"/>
      <c r="DH44" s="61"/>
      <c r="DI44" s="62"/>
      <c r="DJ44" s="62"/>
      <c r="DK44" s="62"/>
      <c r="DL44" s="62"/>
      <c r="DM44" s="57"/>
      <c r="DN44" s="57"/>
      <c r="DO44" s="57"/>
      <c r="DP44" s="57"/>
      <c r="DQ44" s="57"/>
      <c r="DR44" s="57"/>
      <c r="DS44" s="57"/>
      <c r="DT44" s="57"/>
      <c r="DU44" s="57"/>
      <c r="DV44" s="57"/>
      <c r="DW44" s="57"/>
      <c r="DX44" s="57"/>
      <c r="DY44" s="57"/>
      <c r="DZ44" s="57"/>
      <c r="EA44" s="57"/>
      <c r="EB44" s="57"/>
      <c r="EC44" s="57"/>
      <c r="ED44" s="57"/>
      <c r="EE44" s="57"/>
      <c r="EF44" s="57"/>
      <c r="EG44" s="57"/>
      <c r="EH44" s="57"/>
      <c r="EI44" s="57"/>
      <c r="EJ44" s="57"/>
      <c r="EK44" s="57"/>
      <c r="EL44" s="57"/>
      <c r="EM44" s="57"/>
    </row>
    <row r="45" spans="1:143" ht="15" customHeight="1" thickBot="1">
      <c r="A45" s="176"/>
      <c r="B45" s="177"/>
      <c r="C45" s="177"/>
      <c r="D45" s="177"/>
      <c r="E45" s="177"/>
      <c r="F45" s="177"/>
      <c r="G45" s="177"/>
      <c r="H45" s="177"/>
      <c r="I45" s="177"/>
      <c r="J45" s="177"/>
      <c r="K45" s="177"/>
      <c r="L45" s="177"/>
      <c r="M45" s="177"/>
      <c r="N45" s="177"/>
      <c r="O45" s="177"/>
      <c r="P45" s="177"/>
      <c r="Q45" s="177"/>
      <c r="R45" s="177"/>
      <c r="S45" s="177"/>
      <c r="T45" s="177"/>
      <c r="U45" s="177"/>
      <c r="V45" s="177"/>
      <c r="W45" s="177"/>
      <c r="X45" s="177"/>
      <c r="Y45" s="177"/>
      <c r="Z45" s="177"/>
      <c r="AA45" s="177"/>
      <c r="AB45" s="177"/>
      <c r="AC45" s="177"/>
      <c r="AD45" s="177"/>
      <c r="AE45" s="177"/>
      <c r="AF45" s="177"/>
      <c r="AG45" s="176"/>
      <c r="AH45" s="177"/>
      <c r="AI45" s="177"/>
      <c r="AJ45" s="177"/>
      <c r="AK45" s="177"/>
      <c r="AL45" s="177"/>
      <c r="AM45" s="177"/>
      <c r="AN45" s="177"/>
      <c r="AO45" s="177"/>
      <c r="AP45" s="177"/>
      <c r="AQ45" s="176"/>
      <c r="AR45" s="177"/>
      <c r="AS45" s="177"/>
      <c r="AT45" s="177"/>
      <c r="AU45" s="177"/>
      <c r="AV45" s="177"/>
      <c r="AW45" s="178"/>
      <c r="AX45" s="58"/>
      <c r="AY45" s="58"/>
      <c r="AZ45" s="58"/>
      <c r="BA45" s="58"/>
      <c r="BB45" s="58"/>
      <c r="BC45" s="58"/>
      <c r="BD45" s="58"/>
      <c r="BE45" s="58"/>
      <c r="CL45" s="67"/>
      <c r="CM45" s="67"/>
      <c r="CN45" s="67"/>
      <c r="CO45" s="67"/>
      <c r="CP45" s="67"/>
      <c r="CQ45" s="67"/>
      <c r="CR45" s="67"/>
      <c r="CS45" s="67"/>
      <c r="CT45" s="67"/>
      <c r="CU45" s="67"/>
      <c r="CV45" s="67"/>
      <c r="CW45" s="67"/>
      <c r="CX45" s="67"/>
      <c r="CY45" s="67"/>
      <c r="CZ45" s="67"/>
      <c r="DA45" s="67"/>
      <c r="DB45" s="67"/>
      <c r="DC45" s="67"/>
      <c r="DD45" s="67"/>
      <c r="DE45" s="67"/>
      <c r="DF45" s="67"/>
      <c r="DG45" s="67"/>
      <c r="DH45" s="61"/>
      <c r="DI45" s="62"/>
      <c r="DJ45" s="62"/>
      <c r="DK45" s="62"/>
      <c r="DL45" s="62"/>
      <c r="DM45" s="57"/>
      <c r="DN45" s="57"/>
      <c r="DO45" s="57"/>
      <c r="DP45" s="57"/>
      <c r="DQ45" s="57"/>
      <c r="DR45" s="57"/>
      <c r="DS45" s="57"/>
      <c r="DT45" s="57"/>
      <c r="DU45" s="57"/>
      <c r="DV45" s="57"/>
      <c r="DW45" s="57"/>
      <c r="DX45" s="57"/>
      <c r="DY45" s="57"/>
      <c r="DZ45" s="57"/>
      <c r="EA45" s="57"/>
      <c r="EB45" s="57"/>
      <c r="EC45" s="57"/>
      <c r="ED45" s="57"/>
      <c r="EE45" s="57"/>
      <c r="EF45" s="57"/>
      <c r="EG45" s="57"/>
      <c r="EH45" s="57"/>
      <c r="EI45" s="57"/>
      <c r="EJ45" s="57"/>
      <c r="EK45" s="57"/>
      <c r="EL45" s="57"/>
      <c r="EM45" s="57"/>
    </row>
    <row r="46" spans="1:143" ht="26.25" customHeight="1">
      <c r="A46" s="58"/>
      <c r="B46" s="55"/>
      <c r="C46" s="58"/>
      <c r="D46" s="58"/>
      <c r="E46" s="58"/>
      <c r="F46" s="58"/>
      <c r="G46" s="58"/>
      <c r="H46" s="58"/>
      <c r="I46" s="58"/>
      <c r="J46" s="58"/>
      <c r="K46" s="58"/>
      <c r="L46" s="58"/>
      <c r="M46" s="58"/>
      <c r="N46" s="58"/>
      <c r="O46" s="58"/>
      <c r="P46" s="58"/>
      <c r="Q46" s="58"/>
      <c r="R46" s="58"/>
      <c r="S46" s="58"/>
      <c r="T46" s="58"/>
      <c r="U46" s="58"/>
      <c r="V46" s="58"/>
      <c r="W46" s="58"/>
      <c r="X46" s="58"/>
      <c r="Y46" s="58"/>
      <c r="Z46" s="56"/>
      <c r="AA46" s="56"/>
      <c r="AB46" s="56"/>
      <c r="AC46" s="56"/>
      <c r="AD46" s="56"/>
      <c r="AE46" s="56"/>
      <c r="AF46" s="56"/>
      <c r="AG46" s="56"/>
      <c r="AH46" s="56"/>
      <c r="AI46" s="56"/>
      <c r="AJ46" s="56"/>
      <c r="AK46" s="56"/>
      <c r="AL46" s="56"/>
      <c r="AM46" s="56"/>
      <c r="AN46" s="56"/>
      <c r="AO46" s="56"/>
      <c r="AP46" s="56"/>
      <c r="AQ46" s="56"/>
      <c r="AR46" s="56"/>
      <c r="AS46" s="56"/>
      <c r="AT46" s="56"/>
      <c r="AU46" s="58"/>
      <c r="AV46" s="58"/>
      <c r="AW46" s="58"/>
      <c r="AX46" s="58"/>
      <c r="AY46" s="58"/>
      <c r="AZ46" s="58"/>
      <c r="BA46" s="58"/>
      <c r="BB46" s="58"/>
      <c r="BC46" s="58"/>
      <c r="BD46" s="58"/>
      <c r="BE46" s="58"/>
      <c r="CL46" s="67"/>
      <c r="CM46" s="67"/>
      <c r="CN46" s="67"/>
      <c r="CO46" s="67"/>
      <c r="CP46" s="67"/>
      <c r="CQ46" s="67"/>
      <c r="CR46" s="67"/>
      <c r="CS46" s="67"/>
      <c r="CT46" s="67"/>
      <c r="CU46" s="67"/>
      <c r="CV46" s="67"/>
      <c r="CW46" s="67"/>
      <c r="CX46" s="67"/>
      <c r="CY46" s="67"/>
      <c r="CZ46" s="67"/>
      <c r="DA46" s="67"/>
      <c r="DB46" s="67"/>
      <c r="DC46" s="67"/>
      <c r="DD46" s="67"/>
      <c r="DE46" s="67"/>
      <c r="DF46" s="67"/>
      <c r="DG46" s="67"/>
      <c r="DH46" s="59"/>
      <c r="DI46" s="67"/>
      <c r="DJ46" s="67"/>
      <c r="DK46" s="67"/>
      <c r="DL46" s="67"/>
    </row>
    <row r="47" spans="1:143" ht="15.75" customHeight="1">
      <c r="A47" s="58"/>
      <c r="B47" s="58"/>
      <c r="C47" s="58"/>
      <c r="D47" s="58"/>
      <c r="E47" s="58"/>
      <c r="F47" s="58"/>
      <c r="G47" s="58"/>
      <c r="H47" s="58"/>
      <c r="I47" s="58"/>
      <c r="J47" s="58"/>
      <c r="K47" s="58"/>
      <c r="L47" s="58"/>
      <c r="M47" s="58"/>
      <c r="N47" s="58"/>
      <c r="O47" s="58"/>
      <c r="P47" s="58"/>
      <c r="Q47" s="58"/>
      <c r="R47" s="58"/>
      <c r="S47" s="58"/>
      <c r="T47" s="58"/>
      <c r="U47" s="58"/>
      <c r="V47" s="58"/>
      <c r="W47" s="58"/>
      <c r="X47" s="58"/>
      <c r="Y47" s="58"/>
      <c r="Z47" s="56"/>
      <c r="AA47" s="56"/>
      <c r="AB47" s="56"/>
      <c r="AC47" s="56"/>
      <c r="AD47" s="56"/>
      <c r="AE47" s="56"/>
      <c r="AF47" s="56"/>
      <c r="AG47" s="56"/>
      <c r="AH47" s="56"/>
      <c r="AI47" s="56"/>
      <c r="AJ47" s="56"/>
      <c r="AK47" s="56"/>
      <c r="AL47" s="56"/>
      <c r="AM47" s="56"/>
      <c r="AN47" s="56"/>
      <c r="AO47" s="56"/>
      <c r="AP47" s="56"/>
      <c r="AQ47" s="56"/>
      <c r="AR47" s="56"/>
      <c r="AS47" s="56"/>
      <c r="AT47" s="56"/>
      <c r="AU47" s="58"/>
      <c r="AV47" s="58"/>
      <c r="AW47" s="58"/>
      <c r="AX47" s="58"/>
      <c r="AY47" s="58"/>
      <c r="AZ47" s="58"/>
      <c r="BA47" s="58"/>
      <c r="BB47" s="58"/>
      <c r="BC47" s="58"/>
      <c r="BD47" s="58"/>
      <c r="BE47" s="58"/>
      <c r="CL47" s="67"/>
      <c r="CM47" s="67"/>
      <c r="CN47" s="67"/>
      <c r="CO47" s="67"/>
      <c r="CP47" s="67"/>
      <c r="CQ47" s="67"/>
      <c r="CR47" s="67"/>
      <c r="CS47" s="67"/>
      <c r="CT47" s="67"/>
      <c r="CU47" s="67"/>
      <c r="CV47" s="67"/>
      <c r="CW47" s="67"/>
      <c r="CX47" s="67"/>
      <c r="CY47" s="67"/>
      <c r="CZ47" s="67"/>
      <c r="DA47" s="67"/>
      <c r="DB47" s="67"/>
      <c r="DC47" s="67"/>
      <c r="DD47" s="67"/>
      <c r="DE47" s="67"/>
      <c r="DF47" s="67"/>
      <c r="DG47" s="67"/>
      <c r="DH47" s="59"/>
      <c r="DI47" s="67"/>
      <c r="DJ47" s="67"/>
      <c r="DK47" s="67"/>
      <c r="DL47" s="67"/>
    </row>
    <row r="48" spans="1:143" ht="15" customHeight="1">
      <c r="A48" s="58"/>
      <c r="B48" s="58"/>
      <c r="C48" s="58"/>
      <c r="D48" s="58"/>
      <c r="E48" s="58"/>
      <c r="F48" s="58"/>
      <c r="G48" s="58"/>
      <c r="H48" s="58"/>
      <c r="I48" s="58"/>
      <c r="J48" s="58"/>
      <c r="K48" s="58"/>
      <c r="L48" s="58"/>
      <c r="M48" s="58"/>
      <c r="N48" s="58"/>
      <c r="O48" s="58"/>
      <c r="P48" s="58"/>
      <c r="Q48" s="58"/>
      <c r="R48" s="58"/>
      <c r="S48" s="58"/>
      <c r="T48" s="58"/>
      <c r="U48" s="58"/>
      <c r="V48" s="58"/>
      <c r="W48" s="58"/>
      <c r="X48" s="58"/>
      <c r="Y48" s="58"/>
      <c r="Z48" s="58"/>
      <c r="AA48" s="56"/>
      <c r="AB48" s="56"/>
      <c r="AC48" s="58"/>
      <c r="AD48" s="58"/>
      <c r="AE48" s="58"/>
      <c r="AF48" s="58"/>
      <c r="AG48" s="58"/>
      <c r="AH48" s="58"/>
      <c r="AI48" s="58"/>
      <c r="AJ48" s="58"/>
      <c r="AK48" s="58"/>
      <c r="AL48" s="58"/>
      <c r="AM48" s="58"/>
      <c r="AN48" s="58"/>
      <c r="AO48" s="58"/>
      <c r="AP48" s="58"/>
      <c r="AQ48" s="58"/>
      <c r="AR48" s="58"/>
      <c r="AS48" s="58"/>
      <c r="AT48" s="58"/>
      <c r="AU48" s="58"/>
      <c r="AV48" s="58"/>
      <c r="AW48" s="58"/>
      <c r="AX48" s="58"/>
      <c r="AY48" s="58"/>
      <c r="AZ48" s="58"/>
      <c r="BA48" s="58"/>
      <c r="BB48" s="58"/>
      <c r="BC48" s="58"/>
      <c r="BD48" s="58"/>
      <c r="BE48" s="58"/>
      <c r="CL48" s="67"/>
      <c r="CM48" s="67"/>
      <c r="CN48" s="67"/>
      <c r="CO48" s="67"/>
      <c r="CP48" s="67"/>
      <c r="CQ48" s="67"/>
      <c r="CR48" s="67"/>
      <c r="CS48" s="67"/>
      <c r="CT48" s="67"/>
      <c r="CU48" s="67"/>
      <c r="CV48" s="67"/>
      <c r="CW48" s="67"/>
      <c r="CX48" s="67"/>
      <c r="CY48" s="67"/>
      <c r="CZ48" s="67"/>
      <c r="DA48" s="67"/>
      <c r="DB48" s="67"/>
      <c r="DC48" s="67"/>
      <c r="DD48" s="67"/>
      <c r="DE48" s="67"/>
      <c r="DF48" s="67"/>
      <c r="DG48" s="67"/>
      <c r="DH48" s="59"/>
      <c r="DI48" s="67"/>
      <c r="DJ48" s="67"/>
      <c r="DK48" s="67"/>
      <c r="DL48" s="67"/>
    </row>
    <row r="49" spans="1:116">
      <c r="A49" s="58"/>
      <c r="B49" s="58"/>
      <c r="C49" s="58"/>
      <c r="D49" s="58"/>
      <c r="E49" s="58"/>
      <c r="F49" s="58"/>
      <c r="G49" s="58"/>
      <c r="H49" s="58"/>
      <c r="I49" s="58"/>
      <c r="J49" s="58"/>
      <c r="K49" s="58"/>
      <c r="L49" s="58"/>
      <c r="M49" s="58"/>
      <c r="N49" s="58"/>
      <c r="O49" s="58"/>
      <c r="P49" s="58"/>
      <c r="Q49" s="58"/>
      <c r="R49" s="58"/>
      <c r="S49" s="58"/>
      <c r="T49" s="58"/>
      <c r="U49" s="58"/>
      <c r="V49" s="58"/>
      <c r="W49" s="58"/>
      <c r="X49" s="58"/>
      <c r="Y49" s="58"/>
      <c r="Z49" s="58"/>
      <c r="AA49" s="56"/>
      <c r="AB49" s="56"/>
      <c r="AC49" s="58"/>
      <c r="AD49" s="58"/>
      <c r="AE49" s="58"/>
      <c r="AF49" s="58"/>
      <c r="AG49" s="58"/>
      <c r="AH49" s="58"/>
      <c r="AI49" s="58"/>
      <c r="AJ49" s="58"/>
      <c r="AK49" s="58"/>
      <c r="AL49" s="58"/>
      <c r="AM49" s="58"/>
      <c r="AN49" s="58"/>
      <c r="AO49" s="58"/>
      <c r="AP49" s="58"/>
      <c r="AQ49" s="58"/>
      <c r="AR49" s="58"/>
      <c r="AS49" s="58"/>
      <c r="AT49" s="58"/>
      <c r="AU49" s="58"/>
      <c r="AV49" s="58"/>
      <c r="AW49" s="58"/>
      <c r="AX49" s="58"/>
      <c r="AY49" s="58"/>
      <c r="CL49" s="67"/>
      <c r="CM49" s="67"/>
      <c r="CN49" s="67"/>
      <c r="CO49" s="67"/>
      <c r="CP49" s="67"/>
      <c r="CQ49" s="67"/>
      <c r="CR49" s="67"/>
      <c r="CS49" s="67"/>
      <c r="CT49" s="67"/>
      <c r="CU49" s="67"/>
      <c r="CV49" s="67"/>
      <c r="CW49" s="67"/>
      <c r="CX49" s="67"/>
      <c r="CY49" s="67"/>
      <c r="CZ49" s="67"/>
      <c r="DA49" s="67"/>
      <c r="DB49" s="67"/>
      <c r="DC49" s="67"/>
      <c r="DD49" s="67"/>
      <c r="DE49" s="67"/>
      <c r="DF49" s="67"/>
      <c r="DG49" s="67"/>
      <c r="DH49" s="59"/>
      <c r="DI49" s="67"/>
      <c r="DJ49" s="67"/>
      <c r="DK49" s="67"/>
      <c r="DL49" s="67"/>
    </row>
    <row r="50" spans="1:116">
      <c r="A50" s="58"/>
      <c r="B50" s="58"/>
      <c r="C50" s="58"/>
      <c r="D50" s="58"/>
      <c r="E50" s="58"/>
      <c r="F50" s="58"/>
      <c r="G50" s="58"/>
      <c r="H50" s="58"/>
      <c r="I50" s="58"/>
      <c r="J50" s="58"/>
      <c r="K50" s="58"/>
      <c r="L50" s="58"/>
      <c r="M50" s="58"/>
      <c r="N50" s="58"/>
      <c r="O50" s="58"/>
      <c r="P50" s="58"/>
      <c r="Q50" s="58"/>
      <c r="R50" s="58"/>
      <c r="S50" s="58"/>
      <c r="T50" s="58"/>
      <c r="U50" s="58"/>
      <c r="V50" s="58"/>
      <c r="W50" s="58"/>
      <c r="X50" s="58"/>
      <c r="Y50" s="58"/>
      <c r="Z50" s="58"/>
      <c r="AA50" s="56"/>
      <c r="AB50" s="56"/>
      <c r="AC50" s="58"/>
      <c r="AD50" s="58"/>
      <c r="AE50" s="58"/>
      <c r="AF50" s="58"/>
      <c r="AG50" s="58"/>
      <c r="AH50" s="58"/>
      <c r="AI50" s="58"/>
      <c r="AJ50" s="58"/>
      <c r="AK50" s="58"/>
      <c r="AL50" s="58"/>
      <c r="AM50" s="58"/>
      <c r="AN50" s="58"/>
      <c r="AO50" s="58"/>
      <c r="AP50" s="58"/>
      <c r="AQ50" s="58"/>
      <c r="AR50" s="58"/>
      <c r="AS50" s="58"/>
      <c r="AT50" s="58"/>
      <c r="AU50" s="58"/>
      <c r="AV50" s="58"/>
      <c r="AW50" s="58"/>
      <c r="AX50" s="58"/>
      <c r="AY50" s="58"/>
      <c r="CL50" s="67"/>
      <c r="CM50" s="67"/>
      <c r="CN50" s="67"/>
      <c r="CO50" s="67"/>
      <c r="CP50" s="67"/>
      <c r="CQ50" s="67"/>
      <c r="CR50" s="67"/>
      <c r="CS50" s="67"/>
      <c r="CT50" s="67"/>
      <c r="CU50" s="67"/>
      <c r="CV50" s="67"/>
      <c r="CW50" s="67"/>
      <c r="CX50" s="67"/>
      <c r="CY50" s="67"/>
      <c r="CZ50" s="67"/>
      <c r="DA50" s="67"/>
      <c r="DB50" s="67"/>
      <c r="DC50" s="67"/>
      <c r="DD50" s="67"/>
      <c r="DE50" s="67"/>
      <c r="DF50" s="67"/>
      <c r="DG50" s="67"/>
      <c r="DH50" s="59"/>
      <c r="DI50" s="67"/>
      <c r="DJ50" s="67"/>
      <c r="DK50" s="67"/>
      <c r="DL50" s="67"/>
    </row>
    <row r="51" spans="1:116">
      <c r="A51" s="58"/>
      <c r="B51" s="58"/>
      <c r="C51" s="58"/>
      <c r="D51" s="58"/>
      <c r="E51" s="58"/>
      <c r="F51" s="58"/>
      <c r="G51" s="58"/>
      <c r="H51" s="58"/>
      <c r="I51" s="58"/>
      <c r="J51" s="58"/>
      <c r="K51" s="58"/>
      <c r="L51" s="58"/>
      <c r="M51" s="58"/>
      <c r="N51" s="58"/>
      <c r="O51" s="58"/>
      <c r="P51" s="58"/>
      <c r="Q51" s="58"/>
      <c r="R51" s="58"/>
      <c r="S51" s="58"/>
      <c r="T51" s="58"/>
      <c r="U51" s="58"/>
      <c r="V51" s="58"/>
      <c r="W51" s="58"/>
      <c r="X51" s="58"/>
      <c r="Y51" s="58"/>
      <c r="Z51" s="58"/>
      <c r="AA51" s="56"/>
      <c r="AB51" s="56"/>
      <c r="AC51" s="58"/>
      <c r="AD51" s="58"/>
      <c r="AE51" s="58"/>
      <c r="AF51" s="58"/>
      <c r="AG51" s="58"/>
      <c r="AH51" s="58"/>
      <c r="AI51" s="58"/>
      <c r="AJ51" s="58"/>
      <c r="AK51" s="58"/>
      <c r="AL51" s="58"/>
      <c r="AM51" s="58"/>
      <c r="AN51" s="58"/>
      <c r="AO51" s="58"/>
      <c r="AP51" s="58"/>
      <c r="AQ51" s="58"/>
      <c r="AR51" s="58"/>
      <c r="AS51" s="58"/>
      <c r="AT51" s="58"/>
      <c r="AU51" s="58"/>
      <c r="AV51" s="58"/>
      <c r="AW51" s="58"/>
      <c r="AX51" s="58"/>
      <c r="AY51" s="58"/>
      <c r="CL51" s="67"/>
      <c r="CM51" s="67"/>
      <c r="CN51" s="67"/>
      <c r="CO51" s="67"/>
      <c r="CP51" s="67"/>
      <c r="CQ51" s="67"/>
      <c r="CR51" s="67"/>
      <c r="CS51" s="67"/>
      <c r="CT51" s="67"/>
      <c r="CU51" s="67"/>
      <c r="CV51" s="67"/>
      <c r="CW51" s="67"/>
      <c r="CX51" s="67"/>
      <c r="CY51" s="67"/>
      <c r="CZ51" s="67"/>
      <c r="DA51" s="67"/>
      <c r="DB51" s="67"/>
      <c r="DC51" s="67"/>
      <c r="DD51" s="67"/>
      <c r="DE51" s="67"/>
      <c r="DF51" s="67"/>
      <c r="DG51" s="67"/>
      <c r="DH51" s="59"/>
      <c r="DI51" s="67"/>
      <c r="DJ51" s="67"/>
      <c r="DK51" s="67"/>
      <c r="DL51" s="67"/>
    </row>
    <row r="52" spans="1:116" ht="15" customHeight="1">
      <c r="A52" s="58"/>
      <c r="B52" s="58"/>
      <c r="C52" s="58"/>
      <c r="D52" s="58"/>
      <c r="E52" s="58"/>
      <c r="F52" s="58"/>
      <c r="G52" s="58"/>
      <c r="H52" s="58"/>
      <c r="I52" s="58"/>
      <c r="J52" s="58"/>
      <c r="K52" s="58"/>
      <c r="L52" s="58"/>
      <c r="M52" s="58"/>
      <c r="N52" s="181"/>
      <c r="O52" s="181"/>
      <c r="P52" s="181"/>
      <c r="Q52" s="181"/>
      <c r="R52" s="181"/>
      <c r="S52" s="181"/>
      <c r="T52" s="181"/>
      <c r="U52" s="181"/>
      <c r="V52" s="181"/>
      <c r="W52" s="181"/>
      <c r="X52" s="181"/>
      <c r="Y52" s="181"/>
      <c r="Z52" s="181"/>
      <c r="AA52" s="181"/>
      <c r="AB52" s="181"/>
      <c r="AC52" s="181"/>
      <c r="AD52" s="181"/>
      <c r="AE52" s="181"/>
      <c r="AF52" s="181"/>
      <c r="AG52" s="181"/>
      <c r="AH52" s="181"/>
      <c r="AI52" s="181"/>
      <c r="AJ52" s="181"/>
      <c r="AK52" s="181"/>
      <c r="AL52" s="181"/>
      <c r="AM52" s="181"/>
      <c r="AN52" s="58"/>
      <c r="AO52" s="58"/>
      <c r="AP52" s="58"/>
      <c r="AQ52" s="58"/>
      <c r="AR52" s="58"/>
      <c r="AS52" s="58"/>
      <c r="AT52" s="58"/>
      <c r="AU52" s="58"/>
      <c r="AV52" s="58"/>
      <c r="AW52" s="58"/>
      <c r="AX52" s="58"/>
      <c r="AY52" s="58"/>
      <c r="CL52" s="67"/>
      <c r="CM52" s="67"/>
      <c r="CN52" s="67"/>
      <c r="CO52" s="67"/>
      <c r="CP52" s="67"/>
      <c r="CQ52" s="67"/>
      <c r="CR52" s="67"/>
      <c r="CS52" s="67"/>
      <c r="CT52" s="67"/>
      <c r="CU52" s="67"/>
      <c r="CV52" s="67"/>
      <c r="CW52" s="67"/>
      <c r="CX52" s="67"/>
      <c r="CY52" s="67"/>
      <c r="CZ52" s="67"/>
      <c r="DA52" s="67"/>
      <c r="DB52" s="67"/>
      <c r="DC52" s="67"/>
      <c r="DD52" s="67"/>
      <c r="DE52" s="67"/>
      <c r="DF52" s="67"/>
      <c r="DG52" s="67"/>
      <c r="DH52" s="59"/>
      <c r="DI52" s="67"/>
      <c r="DJ52" s="67"/>
      <c r="DK52" s="67"/>
      <c r="DL52" s="67"/>
    </row>
    <row r="53" spans="1:116" ht="15" customHeight="1">
      <c r="A53" s="58"/>
      <c r="B53" s="58"/>
      <c r="C53" s="58"/>
      <c r="D53" s="58"/>
      <c r="E53" s="58"/>
      <c r="F53" s="58"/>
      <c r="G53" s="58"/>
      <c r="H53" s="58"/>
      <c r="I53" s="58"/>
      <c r="J53" s="58"/>
      <c r="K53" s="58"/>
      <c r="L53" s="58"/>
      <c r="M53" s="58"/>
      <c r="N53" s="181"/>
      <c r="O53" s="181"/>
      <c r="P53" s="181"/>
      <c r="Q53" s="181"/>
      <c r="R53" s="181"/>
      <c r="S53" s="181"/>
      <c r="T53" s="181"/>
      <c r="U53" s="181"/>
      <c r="V53" s="181"/>
      <c r="W53" s="181"/>
      <c r="X53" s="181"/>
      <c r="Y53" s="181"/>
      <c r="Z53" s="181"/>
      <c r="AA53" s="181"/>
      <c r="AB53" s="181"/>
      <c r="AC53" s="181"/>
      <c r="AD53" s="181"/>
      <c r="AE53" s="181"/>
      <c r="AF53" s="181"/>
      <c r="AG53" s="181"/>
      <c r="AH53" s="181"/>
      <c r="AI53" s="181"/>
      <c r="AJ53" s="181"/>
      <c r="AK53" s="181"/>
      <c r="AL53" s="181"/>
      <c r="AM53" s="181"/>
      <c r="AN53" s="58"/>
      <c r="AO53" s="58"/>
      <c r="AP53" s="58"/>
      <c r="AQ53" s="58"/>
      <c r="AR53" s="58"/>
      <c r="AS53" s="58"/>
      <c r="AT53" s="58"/>
      <c r="AU53" s="58"/>
      <c r="AV53" s="58"/>
      <c r="AW53" s="58"/>
      <c r="AX53" s="58"/>
      <c r="AY53" s="58"/>
      <c r="CL53" s="67"/>
      <c r="CM53" s="67"/>
      <c r="CN53" s="67"/>
      <c r="CO53" s="67"/>
      <c r="CP53" s="67"/>
      <c r="CQ53" s="67"/>
      <c r="CR53" s="67"/>
      <c r="CS53" s="67"/>
      <c r="CT53" s="67"/>
      <c r="CU53" s="67"/>
      <c r="CV53" s="67"/>
      <c r="CW53" s="67"/>
      <c r="CX53" s="67"/>
      <c r="CY53" s="67"/>
      <c r="CZ53" s="67"/>
      <c r="DA53" s="67"/>
      <c r="DB53" s="67"/>
      <c r="DC53" s="67"/>
      <c r="DD53" s="67"/>
      <c r="DE53" s="67"/>
      <c r="DF53" s="67"/>
      <c r="DG53" s="67"/>
      <c r="DH53" s="59"/>
      <c r="DI53" s="67"/>
      <c r="DJ53" s="67"/>
      <c r="DK53" s="67"/>
      <c r="DL53" s="67"/>
    </row>
    <row r="54" spans="1:116" ht="15" customHeight="1">
      <c r="A54" s="58"/>
      <c r="B54" s="58"/>
      <c r="C54" s="58"/>
      <c r="D54" s="58"/>
      <c r="E54" s="58"/>
      <c r="F54" s="58"/>
      <c r="G54" s="58"/>
      <c r="H54" s="58"/>
      <c r="I54" s="58"/>
      <c r="J54" s="58"/>
      <c r="K54" s="58"/>
      <c r="L54" s="58"/>
      <c r="M54" s="58"/>
      <c r="N54" s="181"/>
      <c r="O54" s="181"/>
      <c r="P54" s="181"/>
      <c r="Q54" s="181"/>
      <c r="R54" s="181"/>
      <c r="S54" s="181"/>
      <c r="T54" s="181"/>
      <c r="U54" s="181"/>
      <c r="V54" s="181"/>
      <c r="W54" s="181"/>
      <c r="X54" s="181"/>
      <c r="Y54" s="181"/>
      <c r="Z54" s="181"/>
      <c r="AA54" s="181"/>
      <c r="AB54" s="181"/>
      <c r="AC54" s="181"/>
      <c r="AD54" s="181"/>
      <c r="AE54" s="181"/>
      <c r="AF54" s="181"/>
      <c r="AG54" s="181"/>
      <c r="AH54" s="181"/>
      <c r="AI54" s="181"/>
      <c r="AJ54" s="181"/>
      <c r="AK54" s="181"/>
      <c r="AL54" s="181"/>
      <c r="AM54" s="181"/>
      <c r="AN54" s="58"/>
      <c r="AO54" s="58"/>
      <c r="AP54" s="58"/>
      <c r="AQ54" s="58"/>
      <c r="AR54" s="58"/>
      <c r="AS54" s="58"/>
      <c r="AT54" s="58"/>
      <c r="AU54" s="58"/>
      <c r="AV54" s="58"/>
      <c r="AW54" s="58"/>
      <c r="AX54" s="58"/>
      <c r="AY54" s="58"/>
      <c r="CL54" s="67"/>
      <c r="CM54" s="67"/>
      <c r="CN54" s="67"/>
      <c r="CO54" s="67"/>
      <c r="CP54" s="67"/>
      <c r="CQ54" s="67"/>
      <c r="CR54" s="67"/>
      <c r="CS54" s="67"/>
      <c r="CT54" s="67"/>
      <c r="CU54" s="67"/>
      <c r="CV54" s="67"/>
      <c r="CW54" s="67"/>
      <c r="CX54" s="67"/>
      <c r="CY54" s="67"/>
      <c r="CZ54" s="67"/>
      <c r="DA54" s="67"/>
      <c r="DB54" s="67"/>
      <c r="DC54" s="67"/>
      <c r="DD54" s="67"/>
      <c r="DE54" s="67"/>
      <c r="DF54" s="67"/>
      <c r="DG54" s="67"/>
      <c r="DH54" s="59"/>
      <c r="DI54" s="67"/>
      <c r="DJ54" s="67"/>
      <c r="DK54" s="67"/>
      <c r="DL54" s="67"/>
    </row>
    <row r="55" spans="1:116" ht="15" customHeight="1">
      <c r="A55" s="58"/>
      <c r="B55" s="58"/>
      <c r="C55" s="58"/>
      <c r="D55" s="58"/>
      <c r="E55" s="58"/>
      <c r="F55" s="58"/>
      <c r="G55" s="58"/>
      <c r="H55" s="58"/>
      <c r="I55" s="58"/>
      <c r="J55" s="58"/>
      <c r="K55" s="58"/>
      <c r="L55" s="58"/>
      <c r="M55" s="58"/>
      <c r="N55" s="181"/>
      <c r="O55" s="181"/>
      <c r="P55" s="181"/>
      <c r="Q55" s="181"/>
      <c r="R55" s="181"/>
      <c r="S55" s="181"/>
      <c r="T55" s="181"/>
      <c r="U55" s="181"/>
      <c r="V55" s="181"/>
      <c r="W55" s="181"/>
      <c r="X55" s="181"/>
      <c r="Y55" s="181"/>
      <c r="Z55" s="181"/>
      <c r="AA55" s="181"/>
      <c r="AB55" s="181"/>
      <c r="AC55" s="181"/>
      <c r="AD55" s="181"/>
      <c r="AE55" s="181"/>
      <c r="AF55" s="181"/>
      <c r="AG55" s="181"/>
      <c r="AH55" s="181"/>
      <c r="AI55" s="181"/>
      <c r="AJ55" s="181"/>
      <c r="AK55" s="181"/>
      <c r="AL55" s="181"/>
      <c r="AM55" s="181"/>
      <c r="AN55" s="58"/>
      <c r="AO55" s="58"/>
      <c r="AP55" s="58"/>
      <c r="AQ55" s="58"/>
      <c r="AR55" s="58"/>
      <c r="AS55" s="58"/>
      <c r="AT55" s="58"/>
      <c r="AU55" s="58"/>
      <c r="AV55" s="58"/>
      <c r="AW55" s="58"/>
      <c r="AX55" s="58"/>
      <c r="AY55" s="58"/>
      <c r="CL55" s="67"/>
      <c r="CM55" s="67"/>
      <c r="CN55" s="67"/>
      <c r="CO55" s="67"/>
      <c r="CP55" s="67"/>
      <c r="CQ55" s="67"/>
      <c r="CR55" s="67"/>
      <c r="CS55" s="67"/>
      <c r="CT55" s="67"/>
      <c r="CU55" s="67"/>
      <c r="CV55" s="67"/>
      <c r="CW55" s="67"/>
      <c r="CX55" s="67"/>
      <c r="CY55" s="67"/>
      <c r="CZ55" s="67"/>
      <c r="DA55" s="67"/>
      <c r="DB55" s="67"/>
      <c r="DC55" s="67"/>
      <c r="DD55" s="67"/>
      <c r="DE55" s="67"/>
      <c r="DF55" s="67"/>
      <c r="DG55" s="67"/>
      <c r="DH55" s="59"/>
      <c r="DI55" s="67"/>
      <c r="DJ55" s="67"/>
      <c r="DK55" s="67"/>
      <c r="DL55" s="67"/>
    </row>
    <row r="56" spans="1:116" ht="15" customHeight="1">
      <c r="A56" s="58"/>
      <c r="B56" s="58"/>
      <c r="C56" s="58"/>
      <c r="D56" s="58"/>
      <c r="E56" s="58"/>
      <c r="F56" s="58"/>
      <c r="G56" s="58"/>
      <c r="H56" s="58"/>
      <c r="I56" s="58"/>
      <c r="J56" s="58"/>
      <c r="K56" s="58"/>
      <c r="L56" s="58"/>
      <c r="M56" s="58"/>
      <c r="N56" s="181"/>
      <c r="O56" s="181"/>
      <c r="P56" s="181"/>
      <c r="Q56" s="181"/>
      <c r="R56" s="181"/>
      <c r="S56" s="181"/>
      <c r="T56" s="181"/>
      <c r="U56" s="181"/>
      <c r="V56" s="181"/>
      <c r="W56" s="181"/>
      <c r="X56" s="181"/>
      <c r="Y56" s="181"/>
      <c r="Z56" s="181"/>
      <c r="AA56" s="181"/>
      <c r="AB56" s="181"/>
      <c r="AC56" s="181"/>
      <c r="AD56" s="181"/>
      <c r="AE56" s="181"/>
      <c r="AF56" s="181"/>
      <c r="AG56" s="181"/>
      <c r="AH56" s="181"/>
      <c r="AI56" s="181"/>
      <c r="AJ56" s="181"/>
      <c r="AK56" s="181"/>
      <c r="AL56" s="181"/>
      <c r="AM56" s="181"/>
      <c r="AN56" s="58"/>
      <c r="AO56" s="58"/>
      <c r="AP56" s="58"/>
      <c r="AQ56" s="58"/>
      <c r="AR56" s="58"/>
      <c r="AS56" s="58"/>
      <c r="AT56" s="58"/>
      <c r="AU56" s="58"/>
      <c r="AV56" s="58"/>
      <c r="AW56" s="58"/>
      <c r="AX56" s="58"/>
      <c r="AY56" s="58"/>
      <c r="CL56" s="67"/>
      <c r="CM56" s="67"/>
      <c r="CN56" s="67"/>
      <c r="CO56" s="67"/>
      <c r="CP56" s="67"/>
      <c r="CQ56" s="67"/>
      <c r="CR56" s="67"/>
      <c r="CS56" s="67"/>
      <c r="CT56" s="67"/>
      <c r="CU56" s="67"/>
      <c r="CV56" s="67"/>
      <c r="CW56" s="67"/>
      <c r="CX56" s="67"/>
      <c r="CY56" s="67"/>
      <c r="CZ56" s="67"/>
      <c r="DA56" s="67"/>
      <c r="DB56" s="67"/>
      <c r="DC56" s="67"/>
      <c r="DD56" s="67"/>
      <c r="DE56" s="67"/>
      <c r="DF56" s="67"/>
      <c r="DG56" s="67"/>
      <c r="DH56" s="59"/>
      <c r="DI56" s="67"/>
      <c r="DJ56" s="67"/>
      <c r="DK56" s="67"/>
      <c r="DL56" s="67"/>
    </row>
    <row r="57" spans="1:116" ht="15" customHeight="1">
      <c r="A57" s="58"/>
      <c r="B57" s="58"/>
      <c r="C57" s="58"/>
      <c r="D57" s="58"/>
      <c r="E57" s="58"/>
      <c r="F57" s="58"/>
      <c r="G57" s="58"/>
      <c r="H57" s="58"/>
      <c r="I57" s="58"/>
      <c r="J57" s="58"/>
      <c r="K57" s="58"/>
      <c r="L57" s="58"/>
      <c r="M57" s="58"/>
      <c r="N57" s="181"/>
      <c r="O57" s="181"/>
      <c r="P57" s="181"/>
      <c r="Q57" s="181"/>
      <c r="R57" s="181"/>
      <c r="S57" s="181"/>
      <c r="T57" s="181"/>
      <c r="U57" s="181"/>
      <c r="V57" s="181"/>
      <c r="W57" s="181"/>
      <c r="X57" s="181"/>
      <c r="Y57" s="181"/>
      <c r="Z57" s="181"/>
      <c r="AA57" s="181"/>
      <c r="AB57" s="181"/>
      <c r="AC57" s="181"/>
      <c r="AD57" s="181"/>
      <c r="AE57" s="181"/>
      <c r="AF57" s="181"/>
      <c r="AG57" s="181"/>
      <c r="AH57" s="181"/>
      <c r="AI57" s="181"/>
      <c r="AJ57" s="181"/>
      <c r="AK57" s="181"/>
      <c r="AL57" s="181"/>
      <c r="AM57" s="181"/>
      <c r="AN57" s="58"/>
      <c r="AO57" s="58"/>
      <c r="AP57" s="58"/>
      <c r="AQ57" s="58"/>
      <c r="AR57" s="58"/>
      <c r="AS57" s="58"/>
      <c r="AT57" s="58"/>
      <c r="AU57" s="58"/>
      <c r="AV57" s="58"/>
      <c r="AW57" s="58"/>
      <c r="AX57" s="58"/>
      <c r="AY57" s="58"/>
      <c r="CL57" s="67"/>
      <c r="CM57" s="67"/>
      <c r="CN57" s="67"/>
      <c r="CO57" s="67"/>
      <c r="CP57" s="67"/>
      <c r="CQ57" s="67"/>
      <c r="CR57" s="67"/>
      <c r="CS57" s="67"/>
      <c r="CT57" s="67"/>
      <c r="CU57" s="67"/>
      <c r="CV57" s="67"/>
      <c r="CW57" s="67"/>
      <c r="CX57" s="67"/>
      <c r="CY57" s="67"/>
      <c r="CZ57" s="67"/>
      <c r="DA57" s="67"/>
      <c r="DB57" s="67"/>
      <c r="DC57" s="67"/>
      <c r="DD57" s="67"/>
      <c r="DE57" s="67"/>
      <c r="DF57" s="67"/>
      <c r="DG57" s="67"/>
      <c r="DH57" s="59"/>
      <c r="DI57" s="67"/>
      <c r="DJ57" s="67"/>
      <c r="DK57" s="67"/>
      <c r="DL57" s="67"/>
    </row>
    <row r="58" spans="1:116" ht="15" customHeight="1">
      <c r="A58" s="58"/>
      <c r="B58" s="58"/>
      <c r="C58" s="58"/>
      <c r="D58" s="58"/>
      <c r="E58" s="58"/>
      <c r="F58" s="58"/>
      <c r="G58" s="58"/>
      <c r="H58" s="58"/>
      <c r="I58" s="58"/>
      <c r="J58" s="58"/>
      <c r="K58" s="58"/>
      <c r="L58" s="58"/>
      <c r="M58" s="58"/>
      <c r="N58" s="181"/>
      <c r="O58" s="181"/>
      <c r="P58" s="181"/>
      <c r="Q58" s="181"/>
      <c r="R58" s="181"/>
      <c r="S58" s="181"/>
      <c r="T58" s="181"/>
      <c r="U58" s="181"/>
      <c r="V58" s="181"/>
      <c r="W58" s="181"/>
      <c r="X58" s="181"/>
      <c r="Y58" s="181"/>
      <c r="Z58" s="181"/>
      <c r="AA58" s="181"/>
      <c r="AB58" s="181"/>
      <c r="AC58" s="181"/>
      <c r="AD58" s="181"/>
      <c r="AE58" s="181"/>
      <c r="AF58" s="181"/>
      <c r="AG58" s="181"/>
      <c r="AH58" s="181"/>
      <c r="AI58" s="181"/>
      <c r="AJ58" s="181"/>
      <c r="AK58" s="181"/>
      <c r="AL58" s="181"/>
      <c r="AM58" s="181"/>
      <c r="AN58" s="58"/>
      <c r="AO58" s="58"/>
      <c r="AP58" s="58"/>
      <c r="AQ58" s="58"/>
      <c r="AR58" s="58"/>
      <c r="AS58" s="58"/>
      <c r="AT58" s="58"/>
      <c r="AU58" s="58"/>
      <c r="AV58" s="58"/>
      <c r="AW58" s="58"/>
      <c r="AX58" s="58"/>
      <c r="AY58" s="58"/>
      <c r="CL58" s="67"/>
      <c r="CM58" s="67"/>
      <c r="CN58" s="67"/>
      <c r="CO58" s="67"/>
      <c r="CP58" s="67"/>
      <c r="CQ58" s="67"/>
      <c r="CR58" s="67"/>
      <c r="CS58" s="67"/>
      <c r="CT58" s="67"/>
      <c r="CU58" s="67"/>
      <c r="CV58" s="67"/>
      <c r="CW58" s="67"/>
      <c r="CX58" s="67"/>
      <c r="CY58" s="67"/>
      <c r="CZ58" s="67"/>
      <c r="DA58" s="67"/>
      <c r="DB58" s="67"/>
      <c r="DC58" s="67"/>
      <c r="DD58" s="67"/>
      <c r="DE58" s="67"/>
      <c r="DF58" s="67"/>
      <c r="DG58" s="67"/>
      <c r="DH58" s="59"/>
      <c r="DI58" s="67"/>
      <c r="DJ58" s="67"/>
      <c r="DK58" s="67"/>
      <c r="DL58" s="67"/>
    </row>
    <row r="59" spans="1:116" ht="15" customHeight="1">
      <c r="A59" s="58"/>
      <c r="B59" s="58"/>
      <c r="C59" s="58"/>
      <c r="D59" s="58"/>
      <c r="E59" s="58"/>
      <c r="F59" s="58"/>
      <c r="G59" s="58"/>
      <c r="H59" s="58"/>
      <c r="I59" s="58"/>
      <c r="J59" s="58"/>
      <c r="K59" s="58"/>
      <c r="L59" s="58"/>
      <c r="M59" s="58"/>
      <c r="N59" s="181"/>
      <c r="O59" s="181"/>
      <c r="P59" s="181"/>
      <c r="Q59" s="181"/>
      <c r="R59" s="181"/>
      <c r="S59" s="181"/>
      <c r="T59" s="181"/>
      <c r="U59" s="181"/>
      <c r="V59" s="181"/>
      <c r="W59" s="181"/>
      <c r="X59" s="181"/>
      <c r="Y59" s="181"/>
      <c r="Z59" s="181"/>
      <c r="AA59" s="181"/>
      <c r="AB59" s="181"/>
      <c r="AC59" s="181"/>
      <c r="AD59" s="181"/>
      <c r="AE59" s="181"/>
      <c r="AF59" s="181"/>
      <c r="AG59" s="181"/>
      <c r="AH59" s="181"/>
      <c r="AI59" s="181"/>
      <c r="AJ59" s="181"/>
      <c r="AK59" s="181"/>
      <c r="AL59" s="181"/>
      <c r="AM59" s="181"/>
      <c r="AN59" s="58"/>
      <c r="AO59" s="58"/>
      <c r="AP59" s="58"/>
      <c r="AQ59" s="58"/>
      <c r="AR59" s="58"/>
      <c r="AS59" s="58"/>
      <c r="AT59" s="58"/>
      <c r="AU59" s="58"/>
      <c r="AV59" s="58"/>
      <c r="AW59" s="58"/>
      <c r="AX59" s="58"/>
      <c r="AY59" s="58"/>
      <c r="CL59" s="67"/>
      <c r="CM59" s="67"/>
      <c r="CN59" s="67"/>
      <c r="CO59" s="67"/>
      <c r="CP59" s="67"/>
      <c r="CQ59" s="67"/>
      <c r="CR59" s="67"/>
      <c r="CS59" s="67"/>
      <c r="CT59" s="67"/>
      <c r="CU59" s="67"/>
      <c r="CV59" s="67"/>
      <c r="CW59" s="67"/>
      <c r="CX59" s="67"/>
      <c r="CY59" s="67"/>
      <c r="CZ59" s="67"/>
      <c r="DA59" s="67"/>
      <c r="DB59" s="67"/>
      <c r="DC59" s="67"/>
      <c r="DD59" s="67"/>
      <c r="DE59" s="67"/>
      <c r="DF59" s="67"/>
      <c r="DG59" s="67"/>
      <c r="DH59" s="59"/>
      <c r="DI59" s="67"/>
      <c r="DJ59" s="67"/>
      <c r="DK59" s="67"/>
      <c r="DL59" s="67"/>
    </row>
    <row r="60" spans="1:116">
      <c r="A60" s="58"/>
      <c r="B60" s="58"/>
      <c r="C60" s="58"/>
      <c r="D60" s="58"/>
      <c r="E60" s="58"/>
      <c r="F60" s="58"/>
      <c r="G60" s="58"/>
      <c r="H60" s="58"/>
      <c r="I60" s="58"/>
      <c r="J60" s="58"/>
      <c r="K60" s="58"/>
      <c r="L60" s="58"/>
      <c r="M60" s="58"/>
      <c r="N60" s="58"/>
      <c r="O60" s="58"/>
      <c r="P60" s="58"/>
      <c r="Q60" s="58"/>
      <c r="R60" s="58"/>
      <c r="S60" s="58"/>
      <c r="T60" s="58"/>
      <c r="U60" s="58"/>
      <c r="V60" s="58"/>
      <c r="W60" s="58"/>
      <c r="X60" s="58"/>
      <c r="Y60" s="58"/>
      <c r="Z60" s="58"/>
      <c r="AA60" s="56"/>
      <c r="AB60" s="56"/>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CL60" s="67"/>
      <c r="CM60" s="67"/>
      <c r="CN60" s="67"/>
      <c r="CO60" s="67"/>
      <c r="CP60" s="67"/>
      <c r="CQ60" s="67"/>
      <c r="CR60" s="67"/>
      <c r="CS60" s="67"/>
      <c r="CT60" s="67"/>
      <c r="CU60" s="67"/>
      <c r="CV60" s="67"/>
      <c r="CW60" s="67"/>
      <c r="CX60" s="67"/>
      <c r="CY60" s="67"/>
      <c r="CZ60" s="67"/>
      <c r="DA60" s="67"/>
      <c r="DB60" s="67"/>
      <c r="DC60" s="67"/>
      <c r="DD60" s="67"/>
      <c r="DE60" s="67"/>
      <c r="DF60" s="67"/>
      <c r="DG60" s="67"/>
      <c r="DH60" s="59"/>
      <c r="DI60" s="67"/>
      <c r="DJ60" s="67"/>
      <c r="DK60" s="67"/>
      <c r="DL60" s="67"/>
    </row>
    <row r="61" spans="1:116" ht="15" customHeight="1">
      <c r="A61" s="58"/>
      <c r="B61" s="58"/>
      <c r="C61" s="58"/>
      <c r="D61" s="58"/>
      <c r="E61" s="58"/>
      <c r="F61" s="58"/>
      <c r="G61" s="58"/>
      <c r="H61" s="58"/>
      <c r="I61" s="58"/>
      <c r="J61" s="58"/>
      <c r="K61" s="58"/>
      <c r="L61" s="58"/>
      <c r="M61" s="58"/>
      <c r="N61" s="58"/>
      <c r="O61" s="58"/>
      <c r="P61" s="58"/>
      <c r="Q61" s="58"/>
      <c r="R61" s="58"/>
      <c r="S61" s="58"/>
      <c r="T61" s="58"/>
      <c r="U61" s="58"/>
      <c r="V61" s="58"/>
      <c r="W61" s="58"/>
      <c r="X61" s="58"/>
      <c r="Y61" s="58"/>
      <c r="Z61" s="58"/>
      <c r="AA61" s="56"/>
      <c r="AB61" s="56"/>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CL61" s="67"/>
      <c r="CM61" s="67"/>
      <c r="CN61" s="67"/>
      <c r="CO61" s="67"/>
      <c r="CP61" s="67"/>
      <c r="CQ61" s="67"/>
      <c r="CR61" s="67"/>
      <c r="CS61" s="67"/>
      <c r="CT61" s="67"/>
      <c r="CU61" s="67"/>
      <c r="CV61" s="67"/>
      <c r="CW61" s="67"/>
      <c r="CX61" s="67"/>
      <c r="CY61" s="67"/>
      <c r="CZ61" s="67"/>
      <c r="DA61" s="67"/>
      <c r="DB61" s="67"/>
      <c r="DC61" s="67"/>
      <c r="DD61" s="67"/>
      <c r="DE61" s="67"/>
      <c r="DF61" s="67"/>
      <c r="DG61" s="67"/>
      <c r="DH61" s="59"/>
      <c r="DI61" s="67"/>
      <c r="DJ61" s="67"/>
      <c r="DK61" s="67"/>
      <c r="DL61" s="67"/>
    </row>
    <row r="62" spans="1:116">
      <c r="A62" s="58"/>
      <c r="B62" s="58"/>
      <c r="C62" s="58"/>
      <c r="D62" s="58"/>
      <c r="E62" s="58"/>
      <c r="F62" s="58"/>
      <c r="G62" s="58"/>
      <c r="H62" s="58"/>
      <c r="I62" s="58"/>
      <c r="J62" s="58"/>
      <c r="K62" s="58"/>
      <c r="L62" s="58"/>
      <c r="M62" s="58"/>
      <c r="N62" s="58"/>
      <c r="O62" s="58"/>
      <c r="P62" s="58"/>
      <c r="Q62" s="58"/>
      <c r="R62" s="58"/>
      <c r="S62" s="58"/>
      <c r="T62" s="58"/>
      <c r="U62" s="58"/>
      <c r="V62" s="58"/>
      <c r="W62" s="58"/>
      <c r="X62" s="58"/>
      <c r="Y62" s="58"/>
      <c r="Z62" s="58"/>
      <c r="AA62" s="56"/>
      <c r="AB62" s="56"/>
      <c r="AC62" s="58"/>
      <c r="AD62" s="58"/>
      <c r="AE62" s="58"/>
      <c r="AF62" s="58"/>
      <c r="AG62" s="58"/>
      <c r="AH62" s="58"/>
      <c r="AI62" s="58"/>
      <c r="AJ62" s="58"/>
      <c r="AK62" s="58"/>
      <c r="AL62" s="58"/>
      <c r="AM62" s="58"/>
      <c r="AN62" s="58"/>
      <c r="AO62" s="58"/>
      <c r="AP62" s="58"/>
      <c r="AQ62" s="58"/>
      <c r="AR62" s="58"/>
      <c r="AS62" s="58"/>
      <c r="AT62" s="58"/>
      <c r="AU62" s="58"/>
      <c r="AV62" s="58"/>
      <c r="AW62" s="58"/>
      <c r="AX62" s="58"/>
      <c r="AY62" s="58"/>
      <c r="CL62" s="67"/>
      <c r="CM62" s="67"/>
      <c r="CN62" s="67"/>
      <c r="CO62" s="67"/>
      <c r="CP62" s="67"/>
      <c r="CQ62" s="67"/>
      <c r="CR62" s="67"/>
      <c r="CS62" s="67"/>
      <c r="CT62" s="67"/>
      <c r="CU62" s="67"/>
      <c r="CV62" s="67"/>
      <c r="CW62" s="67"/>
      <c r="CX62" s="67"/>
      <c r="CY62" s="67"/>
      <c r="CZ62" s="67"/>
      <c r="DA62" s="67"/>
      <c r="DB62" s="67"/>
      <c r="DC62" s="67"/>
      <c r="DD62" s="67"/>
      <c r="DE62" s="67"/>
      <c r="DF62" s="67"/>
      <c r="DG62" s="67"/>
      <c r="DH62" s="59"/>
      <c r="DI62" s="67"/>
      <c r="DJ62" s="67"/>
      <c r="DK62" s="67"/>
      <c r="DL62" s="67"/>
    </row>
    <row r="63" spans="1:116" ht="15" customHeight="1">
      <c r="A63" s="58"/>
      <c r="B63" s="58"/>
      <c r="C63" s="58"/>
      <c r="D63" s="58"/>
      <c r="E63" s="58"/>
      <c r="F63" s="58"/>
      <c r="G63" s="58"/>
      <c r="H63" s="58"/>
      <c r="I63" s="58"/>
      <c r="J63" s="58"/>
      <c r="K63" s="58"/>
      <c r="L63" s="58"/>
      <c r="M63" s="58"/>
      <c r="N63" s="58"/>
      <c r="O63" s="58"/>
      <c r="P63" s="58"/>
      <c r="Q63" s="58"/>
      <c r="R63" s="58"/>
      <c r="S63" s="58"/>
      <c r="T63" s="58"/>
      <c r="U63" s="58"/>
      <c r="V63" s="58"/>
      <c r="W63" s="58"/>
      <c r="X63" s="58"/>
      <c r="Y63" s="58"/>
      <c r="Z63" s="58"/>
      <c r="AA63" s="56"/>
      <c r="AB63" s="56"/>
      <c r="AC63" s="58"/>
      <c r="AD63" s="58"/>
      <c r="AE63" s="58"/>
      <c r="AF63" s="58"/>
      <c r="AG63" s="58"/>
      <c r="AH63" s="58"/>
      <c r="AI63" s="58"/>
      <c r="AJ63" s="58"/>
      <c r="AK63" s="58"/>
      <c r="AL63" s="58"/>
      <c r="AM63" s="58"/>
      <c r="AN63" s="58"/>
      <c r="AO63" s="58"/>
      <c r="AP63" s="58"/>
      <c r="AQ63" s="58"/>
      <c r="AR63" s="58"/>
      <c r="AS63" s="58"/>
      <c r="AT63" s="58"/>
      <c r="AU63" s="58"/>
      <c r="AV63" s="58"/>
      <c r="AW63" s="58"/>
      <c r="AX63" s="58"/>
      <c r="AY63" s="58"/>
      <c r="CL63" s="67"/>
      <c r="CM63" s="67"/>
      <c r="CN63" s="67"/>
      <c r="CO63" s="67"/>
      <c r="CP63" s="67"/>
      <c r="CQ63" s="67"/>
      <c r="CR63" s="67"/>
      <c r="CS63" s="67"/>
      <c r="CT63" s="67"/>
      <c r="CU63" s="67"/>
      <c r="CV63" s="67"/>
      <c r="CW63" s="67"/>
      <c r="CX63" s="67"/>
      <c r="CY63" s="67"/>
      <c r="CZ63" s="67"/>
      <c r="DA63" s="67"/>
      <c r="DB63" s="67"/>
      <c r="DC63" s="67"/>
      <c r="DD63" s="67"/>
      <c r="DE63" s="67"/>
      <c r="DF63" s="67"/>
      <c r="DG63" s="67"/>
      <c r="DH63" s="59"/>
      <c r="DI63" s="67"/>
      <c r="DJ63" s="67"/>
      <c r="DK63" s="67"/>
      <c r="DL63" s="67"/>
    </row>
    <row r="64" spans="1:116" ht="15" customHeight="1">
      <c r="A64" s="58"/>
      <c r="B64" s="58"/>
      <c r="C64" s="58"/>
      <c r="D64" s="58"/>
      <c r="E64" s="58"/>
      <c r="F64" s="58"/>
      <c r="G64" s="58"/>
      <c r="H64" s="58"/>
      <c r="I64" s="58"/>
      <c r="J64" s="58"/>
      <c r="K64" s="58"/>
      <c r="L64" s="58"/>
      <c r="M64" s="58"/>
      <c r="N64" s="58"/>
      <c r="O64" s="58"/>
      <c r="P64" s="58"/>
      <c r="Q64" s="58"/>
      <c r="R64" s="58"/>
      <c r="S64" s="58"/>
      <c r="T64" s="58"/>
      <c r="U64" s="58"/>
      <c r="V64" s="58"/>
      <c r="W64" s="58"/>
      <c r="X64" s="58"/>
      <c r="Y64" s="58"/>
      <c r="Z64" s="58"/>
      <c r="AA64" s="56"/>
      <c r="AB64" s="56"/>
      <c r="AC64" s="58"/>
      <c r="AD64" s="58"/>
      <c r="AE64" s="58"/>
      <c r="AF64" s="58"/>
      <c r="AG64" s="58"/>
      <c r="AH64" s="58"/>
      <c r="AI64" s="58"/>
      <c r="AJ64" s="58"/>
      <c r="AK64" s="58"/>
      <c r="AL64" s="58"/>
      <c r="AM64" s="58"/>
      <c r="AN64" s="58"/>
      <c r="AO64" s="58"/>
      <c r="AP64" s="58"/>
      <c r="AQ64" s="58"/>
      <c r="AR64" s="58"/>
      <c r="AS64" s="58"/>
      <c r="AT64" s="58"/>
      <c r="AU64" s="58"/>
      <c r="AV64" s="58"/>
      <c r="AW64" s="58"/>
      <c r="AX64" s="58"/>
      <c r="AY64" s="58"/>
      <c r="CL64" s="67"/>
      <c r="CM64" s="67"/>
      <c r="CN64" s="67"/>
      <c r="CO64" s="67"/>
      <c r="CP64" s="67"/>
      <c r="CQ64" s="67"/>
      <c r="CR64" s="67"/>
      <c r="CS64" s="67"/>
      <c r="CT64" s="67"/>
      <c r="CU64" s="67"/>
      <c r="CV64" s="67"/>
      <c r="CW64" s="67"/>
      <c r="CX64" s="67"/>
      <c r="CY64" s="67"/>
      <c r="CZ64" s="67"/>
      <c r="DA64" s="67"/>
      <c r="DB64" s="67"/>
      <c r="DC64" s="67"/>
      <c r="DD64" s="67"/>
      <c r="DE64" s="67"/>
      <c r="DF64" s="67"/>
      <c r="DG64" s="67"/>
      <c r="DH64" s="59"/>
      <c r="DI64" s="67"/>
      <c r="DJ64" s="67"/>
      <c r="DK64" s="67"/>
      <c r="DL64" s="67"/>
    </row>
    <row r="65" spans="1:116" ht="15" customHeight="1">
      <c r="A65" s="58"/>
      <c r="B65" s="58"/>
      <c r="C65" s="58"/>
      <c r="D65" s="58"/>
      <c r="E65" s="58"/>
      <c r="F65" s="58"/>
      <c r="G65" s="58"/>
      <c r="H65" s="58"/>
      <c r="I65" s="58"/>
      <c r="J65" s="58"/>
      <c r="K65" s="58"/>
      <c r="L65" s="58"/>
      <c r="M65" s="58"/>
      <c r="N65" s="58"/>
      <c r="O65" s="58"/>
      <c r="P65" s="58"/>
      <c r="Q65" s="58"/>
      <c r="R65" s="58"/>
      <c r="S65" s="58"/>
      <c r="T65" s="58"/>
      <c r="U65" s="58"/>
      <c r="V65" s="58"/>
      <c r="W65" s="58"/>
      <c r="X65" s="58"/>
      <c r="Y65" s="58"/>
      <c r="Z65" s="58"/>
      <c r="AA65" s="56"/>
      <c r="AB65" s="56"/>
      <c r="AC65" s="58"/>
      <c r="AD65" s="58"/>
      <c r="AE65" s="58"/>
      <c r="AF65" s="58"/>
      <c r="AG65" s="58"/>
      <c r="AH65" s="58"/>
      <c r="AI65" s="58"/>
      <c r="AJ65" s="58"/>
      <c r="AK65" s="58"/>
      <c r="AL65" s="58"/>
      <c r="AM65" s="58"/>
      <c r="AN65" s="58"/>
      <c r="AO65" s="58"/>
      <c r="AP65" s="58"/>
      <c r="AQ65" s="58"/>
      <c r="AR65" s="58"/>
      <c r="AS65" s="58"/>
      <c r="AT65" s="58"/>
      <c r="AU65" s="58"/>
      <c r="AV65" s="58"/>
      <c r="AW65" s="58"/>
      <c r="AX65" s="58"/>
      <c r="AY65" s="58"/>
      <c r="CL65" s="67"/>
      <c r="CM65" s="67"/>
      <c r="CN65" s="67"/>
      <c r="CO65" s="67"/>
      <c r="CP65" s="67"/>
      <c r="CQ65" s="67"/>
      <c r="CR65" s="67"/>
      <c r="CS65" s="67"/>
      <c r="CT65" s="67"/>
      <c r="CU65" s="67"/>
      <c r="CV65" s="67"/>
      <c r="CW65" s="67"/>
      <c r="CX65" s="67"/>
      <c r="CY65" s="67"/>
      <c r="CZ65" s="67"/>
      <c r="DA65" s="67"/>
      <c r="DB65" s="67"/>
      <c r="DC65" s="67"/>
      <c r="DD65" s="67"/>
      <c r="DE65" s="67"/>
      <c r="DF65" s="67"/>
      <c r="DG65" s="67"/>
      <c r="DH65" s="59"/>
      <c r="DI65" s="67"/>
      <c r="DJ65" s="67"/>
      <c r="DK65" s="67"/>
      <c r="DL65" s="67"/>
    </row>
    <row r="66" spans="1:116" ht="15" customHeight="1">
      <c r="A66" s="58"/>
      <c r="B66" s="58"/>
      <c r="C66" s="58"/>
      <c r="D66" s="58"/>
      <c r="E66" s="58"/>
      <c r="F66" s="58"/>
      <c r="G66" s="58"/>
      <c r="H66" s="58"/>
      <c r="I66" s="58"/>
      <c r="J66" s="58"/>
      <c r="K66" s="58"/>
      <c r="L66" s="58"/>
      <c r="M66" s="58"/>
      <c r="N66" s="58"/>
      <c r="O66" s="58"/>
      <c r="P66" s="58"/>
      <c r="Q66" s="58"/>
      <c r="R66" s="58"/>
      <c r="S66" s="58"/>
      <c r="T66" s="58"/>
      <c r="U66" s="58"/>
      <c r="V66" s="58"/>
      <c r="W66" s="58"/>
      <c r="X66" s="58"/>
      <c r="Y66" s="58"/>
      <c r="Z66" s="58"/>
      <c r="AA66" s="56"/>
      <c r="AB66" s="56"/>
      <c r="AC66" s="58"/>
      <c r="AD66" s="58"/>
      <c r="AE66" s="58"/>
      <c r="AF66" s="58"/>
      <c r="AG66" s="58"/>
      <c r="AH66" s="58"/>
      <c r="AI66" s="58"/>
      <c r="AJ66" s="58"/>
      <c r="AK66" s="58"/>
      <c r="AL66" s="58"/>
      <c r="AM66" s="58"/>
      <c r="AN66" s="58"/>
      <c r="AO66" s="58"/>
      <c r="AP66" s="58"/>
      <c r="AQ66" s="58"/>
      <c r="AR66" s="58"/>
      <c r="AS66" s="58"/>
      <c r="AT66" s="58"/>
      <c r="AU66" s="58"/>
      <c r="AV66" s="58"/>
      <c r="AW66" s="58"/>
      <c r="AX66" s="58"/>
      <c r="AY66" s="58"/>
      <c r="CL66" s="67"/>
      <c r="CM66" s="67"/>
      <c r="CN66" s="67"/>
      <c r="CO66" s="67"/>
      <c r="CP66" s="67"/>
      <c r="CQ66" s="67"/>
      <c r="CR66" s="67"/>
      <c r="CS66" s="67"/>
      <c r="CT66" s="67"/>
      <c r="CU66" s="67"/>
      <c r="CV66" s="67"/>
      <c r="CW66" s="67"/>
      <c r="CX66" s="67"/>
      <c r="CY66" s="67"/>
      <c r="CZ66" s="67"/>
      <c r="DA66" s="67"/>
      <c r="DB66" s="67"/>
      <c r="DC66" s="67"/>
      <c r="DD66" s="67"/>
      <c r="DE66" s="67"/>
      <c r="DF66" s="67"/>
      <c r="DG66" s="67"/>
      <c r="DH66" s="59"/>
      <c r="DI66" s="67"/>
      <c r="DJ66" s="67"/>
      <c r="DK66" s="67"/>
      <c r="DL66" s="67"/>
    </row>
    <row r="67" spans="1:116" ht="15" customHeight="1">
      <c r="A67" s="58"/>
      <c r="B67" s="58"/>
      <c r="C67" s="58"/>
      <c r="D67" s="58"/>
      <c r="E67" s="58"/>
      <c r="F67" s="58"/>
      <c r="G67" s="58"/>
      <c r="H67" s="58"/>
      <c r="I67" s="58"/>
      <c r="J67" s="58"/>
      <c r="K67" s="58"/>
      <c r="L67" s="58"/>
      <c r="M67" s="58"/>
      <c r="N67" s="58"/>
      <c r="O67" s="58"/>
      <c r="P67" s="58"/>
      <c r="Q67" s="58"/>
      <c r="R67" s="58"/>
      <c r="S67" s="58"/>
      <c r="T67" s="58"/>
      <c r="U67" s="58"/>
      <c r="V67" s="58"/>
      <c r="W67" s="58"/>
      <c r="X67" s="58"/>
      <c r="Y67" s="58"/>
      <c r="Z67" s="58"/>
      <c r="AA67" s="56"/>
      <c r="AB67" s="56"/>
      <c r="AC67" s="58"/>
      <c r="AD67" s="58"/>
      <c r="AE67" s="58"/>
      <c r="AF67" s="58"/>
      <c r="AG67" s="58"/>
      <c r="AH67" s="58"/>
      <c r="AI67" s="58"/>
      <c r="AJ67" s="58"/>
      <c r="AK67" s="58"/>
      <c r="AL67" s="58"/>
      <c r="AM67" s="58"/>
      <c r="AN67" s="58"/>
      <c r="AO67" s="58"/>
      <c r="AP67" s="58"/>
      <c r="AQ67" s="58"/>
      <c r="AR67" s="58"/>
      <c r="AS67" s="58"/>
      <c r="AT67" s="58"/>
      <c r="AU67" s="58"/>
      <c r="AV67" s="58"/>
      <c r="AW67" s="58"/>
      <c r="AX67" s="58"/>
      <c r="AY67" s="58"/>
      <c r="CL67" s="67"/>
      <c r="CM67" s="67"/>
      <c r="CN67" s="67"/>
      <c r="CO67" s="67"/>
      <c r="CP67" s="67"/>
      <c r="CQ67" s="67"/>
      <c r="CR67" s="67"/>
      <c r="CS67" s="67"/>
      <c r="CT67" s="67"/>
      <c r="CU67" s="67"/>
      <c r="CV67" s="67"/>
      <c r="CW67" s="67"/>
      <c r="CX67" s="67"/>
      <c r="CY67" s="67"/>
      <c r="CZ67" s="67"/>
      <c r="DA67" s="67"/>
      <c r="DB67" s="67"/>
      <c r="DC67" s="67"/>
      <c r="DD67" s="67"/>
      <c r="DE67" s="67"/>
      <c r="DF67" s="67"/>
      <c r="DG67" s="67"/>
      <c r="DH67" s="59"/>
      <c r="DI67" s="67"/>
      <c r="DJ67" s="67"/>
      <c r="DK67" s="67"/>
      <c r="DL67" s="67"/>
    </row>
    <row r="68" spans="1:116" ht="15" customHeight="1">
      <c r="A68" s="58"/>
      <c r="B68" s="58"/>
      <c r="C68" s="58"/>
      <c r="D68" s="58"/>
      <c r="E68" s="58"/>
      <c r="F68" s="58"/>
      <c r="G68" s="58"/>
      <c r="H68" s="58"/>
      <c r="I68" s="58"/>
      <c r="J68" s="58"/>
      <c r="K68" s="58"/>
      <c r="L68" s="58"/>
      <c r="M68" s="58"/>
      <c r="N68" s="58"/>
      <c r="O68" s="58"/>
      <c r="P68" s="58"/>
      <c r="Q68" s="58"/>
      <c r="R68" s="58"/>
      <c r="S68" s="58"/>
      <c r="T68" s="58"/>
      <c r="U68" s="58"/>
      <c r="V68" s="58"/>
      <c r="W68" s="58"/>
      <c r="X68" s="58"/>
      <c r="Y68" s="58"/>
      <c r="Z68" s="58"/>
      <c r="AA68" s="56"/>
      <c r="AB68" s="56"/>
      <c r="AC68" s="58"/>
      <c r="AD68" s="58"/>
      <c r="AE68" s="58"/>
      <c r="AF68" s="58"/>
      <c r="AG68" s="58"/>
      <c r="AH68" s="58"/>
      <c r="AI68" s="58"/>
      <c r="AJ68" s="58"/>
      <c r="AK68" s="58"/>
      <c r="AL68" s="58"/>
      <c r="AM68" s="58"/>
      <c r="AN68" s="58"/>
      <c r="AO68" s="58"/>
      <c r="AP68" s="58"/>
      <c r="AQ68" s="58"/>
      <c r="AR68" s="58"/>
      <c r="AS68" s="58"/>
      <c r="AT68" s="58"/>
      <c r="AU68" s="58"/>
      <c r="AV68" s="58"/>
      <c r="AW68" s="58"/>
      <c r="AX68" s="58"/>
      <c r="AY68" s="58"/>
      <c r="CL68" s="67"/>
      <c r="CM68" s="67"/>
      <c r="CN68" s="67"/>
      <c r="CO68" s="67"/>
      <c r="CP68" s="67"/>
      <c r="CQ68" s="67"/>
      <c r="CR68" s="67"/>
      <c r="CS68" s="67"/>
      <c r="CT68" s="67"/>
      <c r="CU68" s="67"/>
      <c r="CV68" s="67"/>
      <c r="CW68" s="67"/>
      <c r="CX68" s="67"/>
      <c r="CY68" s="67"/>
      <c r="CZ68" s="67"/>
      <c r="DA68" s="67"/>
      <c r="DB68" s="67"/>
      <c r="DC68" s="67"/>
      <c r="DD68" s="67"/>
      <c r="DE68" s="67"/>
      <c r="DF68" s="67"/>
      <c r="DG68" s="67"/>
      <c r="DH68" s="59"/>
      <c r="DI68" s="67"/>
      <c r="DJ68" s="67"/>
      <c r="DK68" s="67"/>
      <c r="DL68" s="67"/>
    </row>
    <row r="69" spans="1:116" ht="15" customHeight="1">
      <c r="A69" s="58"/>
      <c r="B69" s="58"/>
      <c r="C69" s="58"/>
      <c r="D69" s="58"/>
      <c r="E69" s="58"/>
      <c r="F69" s="58"/>
      <c r="G69" s="58"/>
      <c r="H69" s="58"/>
      <c r="I69" s="58"/>
      <c r="J69" s="58"/>
      <c r="K69" s="58"/>
      <c r="L69" s="58"/>
      <c r="M69" s="58"/>
      <c r="N69" s="58"/>
      <c r="O69" s="58"/>
      <c r="P69" s="58"/>
      <c r="Q69" s="58"/>
      <c r="R69" s="58"/>
      <c r="S69" s="58"/>
      <c r="T69" s="58"/>
      <c r="U69" s="58"/>
      <c r="V69" s="58"/>
      <c r="W69" s="58"/>
      <c r="X69" s="58"/>
      <c r="Y69" s="58"/>
      <c r="Z69" s="58"/>
      <c r="AA69" s="56"/>
      <c r="AB69" s="56"/>
      <c r="AC69" s="58"/>
      <c r="AD69" s="58"/>
      <c r="AE69" s="58"/>
      <c r="AF69" s="58"/>
      <c r="AG69" s="58"/>
      <c r="AH69" s="58"/>
      <c r="AI69" s="58"/>
      <c r="AJ69" s="58"/>
      <c r="AK69" s="58"/>
      <c r="AL69" s="58"/>
      <c r="AM69" s="58"/>
      <c r="AN69" s="58"/>
      <c r="AO69" s="58"/>
      <c r="AP69" s="58"/>
      <c r="AQ69" s="58"/>
      <c r="AR69" s="58"/>
      <c r="AS69" s="58"/>
      <c r="AT69" s="58"/>
      <c r="AU69" s="58"/>
      <c r="AV69" s="58"/>
      <c r="AW69" s="58"/>
      <c r="AX69" s="58"/>
      <c r="AY69" s="58"/>
      <c r="CL69" s="67"/>
      <c r="CM69" s="67"/>
      <c r="CN69" s="67"/>
      <c r="CO69" s="67"/>
      <c r="CP69" s="67"/>
      <c r="CQ69" s="67"/>
      <c r="CR69" s="67"/>
      <c r="CS69" s="67"/>
      <c r="CT69" s="67"/>
      <c r="CU69" s="67"/>
      <c r="CV69" s="67"/>
      <c r="CW69" s="67"/>
      <c r="CX69" s="67"/>
      <c r="CY69" s="67"/>
      <c r="CZ69" s="67"/>
      <c r="DA69" s="67"/>
      <c r="DB69" s="67"/>
      <c r="DC69" s="67"/>
      <c r="DD69" s="67"/>
      <c r="DE69" s="67"/>
      <c r="DF69" s="67"/>
      <c r="DG69" s="67"/>
      <c r="DH69" s="59"/>
      <c r="DI69" s="67"/>
      <c r="DJ69" s="67"/>
      <c r="DK69" s="67"/>
      <c r="DL69" s="67"/>
    </row>
    <row r="70" spans="1:116" ht="15" customHeight="1">
      <c r="A70" s="58"/>
      <c r="B70" s="58"/>
      <c r="C70" s="58"/>
      <c r="D70" s="58"/>
      <c r="E70" s="58"/>
      <c r="F70" s="58"/>
      <c r="G70" s="58"/>
      <c r="H70" s="58"/>
      <c r="I70" s="58"/>
      <c r="J70" s="58"/>
      <c r="K70" s="58"/>
      <c r="L70" s="58"/>
      <c r="M70" s="58"/>
      <c r="N70" s="58"/>
      <c r="O70" s="58"/>
      <c r="P70" s="58"/>
      <c r="Q70" s="58"/>
      <c r="R70" s="58"/>
      <c r="S70" s="58"/>
      <c r="T70" s="58"/>
      <c r="U70" s="58"/>
      <c r="V70" s="58"/>
      <c r="W70" s="58"/>
      <c r="X70" s="58"/>
      <c r="Y70" s="58"/>
      <c r="Z70" s="58"/>
      <c r="AA70" s="56"/>
      <c r="AB70" s="56"/>
      <c r="AC70" s="58"/>
      <c r="AD70" s="58"/>
      <c r="AE70" s="58"/>
      <c r="AF70" s="58"/>
      <c r="AG70" s="58"/>
      <c r="AH70" s="58"/>
      <c r="AI70" s="58"/>
      <c r="AJ70" s="58"/>
      <c r="AK70" s="58"/>
      <c r="AL70" s="58"/>
      <c r="AM70" s="58"/>
      <c r="AN70" s="58"/>
      <c r="AO70" s="58"/>
      <c r="AP70" s="58"/>
      <c r="AQ70" s="58"/>
      <c r="AR70" s="58"/>
      <c r="AS70" s="58"/>
      <c r="AT70" s="58"/>
      <c r="AU70" s="58"/>
      <c r="AV70" s="58"/>
      <c r="AW70" s="58"/>
      <c r="AX70" s="58"/>
      <c r="AY70" s="58"/>
      <c r="CL70" s="67"/>
      <c r="CM70" s="67"/>
      <c r="CN70" s="67"/>
      <c r="CO70" s="67"/>
      <c r="CP70" s="67"/>
      <c r="CQ70" s="67"/>
      <c r="CR70" s="67"/>
      <c r="CS70" s="67"/>
      <c r="CT70" s="67"/>
      <c r="CU70" s="67"/>
      <c r="CV70" s="67"/>
      <c r="CW70" s="67"/>
      <c r="CX70" s="67"/>
      <c r="CY70" s="67"/>
      <c r="CZ70" s="67"/>
      <c r="DA70" s="67"/>
      <c r="DB70" s="67"/>
      <c r="DC70" s="67"/>
      <c r="DD70" s="67"/>
      <c r="DE70" s="67"/>
      <c r="DF70" s="67"/>
      <c r="DG70" s="67"/>
      <c r="DH70" s="59"/>
      <c r="DI70" s="67"/>
      <c r="DJ70" s="67"/>
      <c r="DK70" s="67"/>
      <c r="DL70" s="67"/>
    </row>
    <row r="71" spans="1:116" ht="15" customHeight="1">
      <c r="A71" s="58"/>
      <c r="B71" s="58"/>
      <c r="C71" s="58"/>
      <c r="D71" s="58"/>
      <c r="E71" s="58"/>
      <c r="F71" s="58"/>
      <c r="G71" s="58"/>
      <c r="H71" s="58"/>
      <c r="I71" s="58"/>
      <c r="J71" s="58"/>
      <c r="K71" s="58"/>
      <c r="L71" s="58"/>
      <c r="M71" s="58"/>
      <c r="N71" s="58"/>
      <c r="O71" s="58"/>
      <c r="P71" s="58"/>
      <c r="Q71" s="58"/>
      <c r="R71" s="58"/>
      <c r="S71" s="58"/>
      <c r="T71" s="58"/>
      <c r="U71" s="58"/>
      <c r="V71" s="58"/>
      <c r="W71" s="58"/>
      <c r="X71" s="58"/>
      <c r="Y71" s="58"/>
      <c r="Z71" s="58"/>
      <c r="AA71" s="56"/>
      <c r="AB71" s="56"/>
      <c r="AC71" s="58"/>
      <c r="AD71" s="58"/>
      <c r="AE71" s="58"/>
      <c r="AF71" s="58"/>
      <c r="AG71" s="58"/>
      <c r="AH71" s="58"/>
      <c r="AI71" s="58"/>
      <c r="AJ71" s="58"/>
      <c r="AK71" s="58"/>
      <c r="AL71" s="58"/>
      <c r="AM71" s="58"/>
      <c r="AN71" s="58"/>
      <c r="AO71" s="58"/>
      <c r="AP71" s="58"/>
      <c r="AQ71" s="58"/>
      <c r="AR71" s="58"/>
      <c r="AS71" s="58"/>
      <c r="AT71" s="58"/>
      <c r="AU71" s="58"/>
      <c r="AV71" s="58"/>
      <c r="AW71" s="58"/>
      <c r="AX71" s="58"/>
      <c r="AY71" s="58"/>
      <c r="CL71" s="67"/>
      <c r="CM71" s="67"/>
      <c r="CN71" s="67"/>
      <c r="CO71" s="67"/>
      <c r="CP71" s="67"/>
      <c r="CQ71" s="67"/>
      <c r="CR71" s="67"/>
      <c r="CS71" s="67"/>
      <c r="CT71" s="67"/>
      <c r="CU71" s="67"/>
      <c r="CV71" s="67"/>
      <c r="CW71" s="67"/>
      <c r="CX71" s="67"/>
      <c r="CY71" s="67"/>
      <c r="CZ71" s="67"/>
      <c r="DA71" s="67"/>
      <c r="DB71" s="67"/>
      <c r="DC71" s="67"/>
      <c r="DD71" s="67"/>
      <c r="DE71" s="67"/>
      <c r="DF71" s="67"/>
      <c r="DG71" s="67"/>
      <c r="DH71" s="59"/>
      <c r="DI71" s="67"/>
      <c r="DJ71" s="67"/>
      <c r="DK71" s="67"/>
      <c r="DL71" s="67"/>
    </row>
    <row r="72" spans="1:116" ht="15" customHeight="1">
      <c r="A72" s="58"/>
      <c r="B72" s="58"/>
      <c r="C72" s="58"/>
      <c r="D72" s="58"/>
      <c r="E72" s="58"/>
      <c r="F72" s="58"/>
      <c r="G72" s="58"/>
      <c r="H72" s="58"/>
      <c r="I72" s="58"/>
      <c r="J72" s="58"/>
      <c r="K72" s="58"/>
      <c r="L72" s="58"/>
      <c r="M72" s="58"/>
      <c r="N72" s="58"/>
      <c r="O72" s="58"/>
      <c r="P72" s="58"/>
      <c r="Q72" s="58"/>
      <c r="R72" s="58"/>
      <c r="S72" s="58"/>
      <c r="T72" s="58"/>
      <c r="U72" s="58"/>
      <c r="V72" s="58"/>
      <c r="W72" s="58"/>
      <c r="X72" s="58"/>
      <c r="Y72" s="58"/>
      <c r="Z72" s="58"/>
      <c r="AA72" s="56"/>
      <c r="AB72" s="56"/>
      <c r="AC72" s="58"/>
      <c r="AD72" s="58"/>
      <c r="AE72" s="58"/>
      <c r="AF72" s="58"/>
      <c r="AG72" s="58"/>
      <c r="AH72" s="58"/>
      <c r="AI72" s="58"/>
      <c r="AJ72" s="58"/>
      <c r="AK72" s="58"/>
      <c r="AL72" s="58"/>
      <c r="AM72" s="58"/>
      <c r="AN72" s="58"/>
      <c r="AO72" s="58"/>
      <c r="AP72" s="58"/>
      <c r="AQ72" s="58"/>
      <c r="AR72" s="58"/>
      <c r="AS72" s="58"/>
      <c r="AT72" s="58"/>
      <c r="AU72" s="58"/>
      <c r="AV72" s="58"/>
      <c r="AW72" s="58"/>
      <c r="AX72" s="58"/>
      <c r="AY72" s="58"/>
      <c r="CL72" s="67"/>
      <c r="CM72" s="67"/>
      <c r="CN72" s="67"/>
      <c r="CO72" s="67"/>
      <c r="CP72" s="67"/>
      <c r="CQ72" s="67"/>
      <c r="CR72" s="67"/>
      <c r="CS72" s="67"/>
      <c r="CT72" s="67"/>
      <c r="CU72" s="67"/>
      <c r="CV72" s="67"/>
      <c r="CW72" s="67"/>
      <c r="CX72" s="67"/>
      <c r="CY72" s="67"/>
      <c r="CZ72" s="67"/>
      <c r="DA72" s="67"/>
      <c r="DB72" s="67"/>
      <c r="DC72" s="67"/>
      <c r="DD72" s="67"/>
      <c r="DE72" s="67"/>
      <c r="DF72" s="67"/>
      <c r="DG72" s="67"/>
      <c r="DH72" s="59"/>
      <c r="DI72" s="67"/>
      <c r="DJ72" s="67"/>
      <c r="DK72" s="67"/>
      <c r="DL72" s="67"/>
    </row>
    <row r="73" spans="1:116" ht="15" customHeight="1">
      <c r="A73" s="58"/>
      <c r="B73" s="58"/>
      <c r="C73" s="58"/>
      <c r="D73" s="58"/>
      <c r="E73" s="58"/>
      <c r="F73" s="58"/>
      <c r="G73" s="58"/>
      <c r="H73" s="58"/>
      <c r="I73" s="58"/>
      <c r="J73" s="58"/>
      <c r="K73" s="58"/>
      <c r="L73" s="58"/>
      <c r="M73" s="58"/>
      <c r="N73" s="58"/>
      <c r="O73" s="58"/>
      <c r="P73" s="58"/>
      <c r="Q73" s="58"/>
      <c r="R73" s="58"/>
      <c r="S73" s="58"/>
      <c r="T73" s="58"/>
      <c r="U73" s="58"/>
      <c r="V73" s="58"/>
      <c r="W73" s="58"/>
      <c r="X73" s="58"/>
      <c r="Y73" s="58"/>
      <c r="Z73" s="58"/>
      <c r="AA73" s="56"/>
      <c r="AB73" s="56"/>
      <c r="AC73" s="58"/>
      <c r="AD73" s="58"/>
      <c r="AE73" s="58"/>
      <c r="AF73" s="58"/>
      <c r="AG73" s="58"/>
      <c r="AH73" s="58"/>
      <c r="AI73" s="58"/>
      <c r="AJ73" s="58"/>
      <c r="AK73" s="58"/>
      <c r="AL73" s="58"/>
      <c r="AM73" s="58"/>
      <c r="AN73" s="58"/>
      <c r="AO73" s="58"/>
      <c r="AP73" s="58"/>
      <c r="AQ73" s="58"/>
      <c r="AR73" s="58"/>
      <c r="AS73" s="58"/>
      <c r="AT73" s="58"/>
      <c r="AU73" s="58"/>
      <c r="AV73" s="58"/>
      <c r="AW73" s="58"/>
      <c r="AX73" s="58"/>
      <c r="AY73" s="58"/>
      <c r="CL73" s="67"/>
      <c r="CM73" s="67"/>
      <c r="CN73" s="67"/>
      <c r="CO73" s="67"/>
      <c r="CP73" s="67"/>
      <c r="CQ73" s="67"/>
      <c r="CR73" s="67"/>
      <c r="CS73" s="67"/>
      <c r="CT73" s="67"/>
      <c r="CU73" s="67"/>
      <c r="CV73" s="67"/>
      <c r="CW73" s="67"/>
      <c r="CX73" s="67"/>
      <c r="CY73" s="67"/>
      <c r="CZ73" s="67"/>
      <c r="DA73" s="67"/>
      <c r="DB73" s="67"/>
      <c r="DC73" s="67"/>
      <c r="DD73" s="67"/>
      <c r="DE73" s="67"/>
      <c r="DF73" s="67"/>
      <c r="DG73" s="67"/>
      <c r="DH73" s="59"/>
      <c r="DI73" s="67"/>
      <c r="DJ73" s="67"/>
      <c r="DK73" s="67"/>
      <c r="DL73" s="67"/>
    </row>
    <row r="74" spans="1:116" ht="15" customHeight="1">
      <c r="A74" s="58"/>
      <c r="B74" s="58"/>
      <c r="C74" s="58"/>
      <c r="D74" s="58"/>
      <c r="E74" s="58"/>
      <c r="F74" s="58"/>
      <c r="G74" s="58"/>
      <c r="H74" s="58"/>
      <c r="I74" s="58"/>
      <c r="J74" s="58"/>
      <c r="K74" s="58"/>
      <c r="L74" s="58"/>
      <c r="M74" s="58"/>
      <c r="N74" s="58"/>
      <c r="O74" s="58"/>
      <c r="P74" s="58"/>
      <c r="Q74" s="58"/>
      <c r="R74" s="58"/>
      <c r="S74" s="58"/>
      <c r="T74" s="58"/>
      <c r="U74" s="58"/>
      <c r="V74" s="58"/>
      <c r="W74" s="58"/>
      <c r="X74" s="58"/>
      <c r="Y74" s="58"/>
      <c r="Z74" s="58"/>
      <c r="AA74" s="56"/>
      <c r="AB74" s="56"/>
      <c r="AC74" s="58"/>
      <c r="AD74" s="58"/>
      <c r="AE74" s="58"/>
      <c r="AF74" s="58"/>
      <c r="AG74" s="58"/>
      <c r="AH74" s="58"/>
      <c r="AI74" s="58"/>
      <c r="AJ74" s="58"/>
      <c r="AK74" s="58"/>
      <c r="AL74" s="58"/>
      <c r="AM74" s="58"/>
      <c r="AN74" s="58"/>
      <c r="AO74" s="58"/>
      <c r="AP74" s="58"/>
      <c r="AQ74" s="58"/>
      <c r="AR74" s="58"/>
      <c r="AS74" s="58"/>
      <c r="AT74" s="58"/>
      <c r="AU74" s="58"/>
      <c r="AV74" s="58"/>
      <c r="AW74" s="58"/>
      <c r="AX74" s="58"/>
      <c r="AY74" s="58"/>
      <c r="CL74" s="67"/>
      <c r="CM74" s="67"/>
      <c r="CN74" s="67"/>
      <c r="CO74" s="67"/>
      <c r="CP74" s="67"/>
      <c r="CQ74" s="67"/>
      <c r="CR74" s="67"/>
      <c r="CS74" s="67"/>
      <c r="CT74" s="67"/>
      <c r="CU74" s="67"/>
      <c r="CV74" s="67"/>
      <c r="CW74" s="67"/>
      <c r="CX74" s="67"/>
      <c r="CY74" s="67"/>
      <c r="CZ74" s="67"/>
      <c r="DA74" s="67"/>
      <c r="DB74" s="67"/>
      <c r="DC74" s="67"/>
      <c r="DD74" s="67"/>
      <c r="DE74" s="67"/>
      <c r="DF74" s="67"/>
      <c r="DG74" s="67"/>
      <c r="DH74" s="59"/>
      <c r="DI74" s="67"/>
      <c r="DJ74" s="67"/>
      <c r="DK74" s="67"/>
      <c r="DL74" s="67"/>
    </row>
    <row r="75" spans="1:116" ht="15" customHeight="1">
      <c r="A75" s="58"/>
      <c r="B75" s="58"/>
      <c r="C75" s="58"/>
      <c r="D75" s="58"/>
      <c r="E75" s="58"/>
      <c r="F75" s="58"/>
      <c r="G75" s="58"/>
      <c r="H75" s="58"/>
      <c r="I75" s="58"/>
      <c r="J75" s="58"/>
      <c r="K75" s="58"/>
      <c r="L75" s="58"/>
      <c r="M75" s="58"/>
      <c r="N75" s="58"/>
      <c r="O75" s="58"/>
      <c r="P75" s="58"/>
      <c r="Q75" s="58"/>
      <c r="R75" s="58"/>
      <c r="S75" s="58"/>
      <c r="T75" s="58"/>
      <c r="U75" s="58"/>
      <c r="V75" s="58"/>
      <c r="W75" s="58"/>
      <c r="X75" s="58"/>
      <c r="Y75" s="58"/>
      <c r="Z75" s="58"/>
      <c r="AA75" s="56"/>
      <c r="AB75" s="56"/>
      <c r="AC75" s="58"/>
      <c r="AD75" s="58"/>
      <c r="AE75" s="58"/>
      <c r="AF75" s="58"/>
      <c r="AG75" s="58"/>
      <c r="AH75" s="58"/>
      <c r="AI75" s="58"/>
      <c r="AJ75" s="58"/>
      <c r="AK75" s="58"/>
      <c r="AL75" s="58"/>
      <c r="AM75" s="58"/>
      <c r="AN75" s="58"/>
      <c r="AO75" s="58"/>
      <c r="AP75" s="58"/>
      <c r="AQ75" s="58"/>
      <c r="AR75" s="58"/>
      <c r="AS75" s="58"/>
      <c r="AT75" s="58"/>
      <c r="AU75" s="58"/>
      <c r="AV75" s="58"/>
      <c r="AW75" s="58"/>
      <c r="AX75" s="58"/>
      <c r="AY75" s="58"/>
      <c r="CL75" s="67"/>
      <c r="CM75" s="67"/>
      <c r="CN75" s="67"/>
      <c r="CO75" s="67"/>
      <c r="CP75" s="67"/>
      <c r="CQ75" s="67"/>
      <c r="CR75" s="67"/>
      <c r="CS75" s="67"/>
      <c r="CT75" s="67"/>
      <c r="CU75" s="67"/>
      <c r="CV75" s="67"/>
      <c r="CW75" s="67"/>
      <c r="CX75" s="67"/>
      <c r="CY75" s="67"/>
      <c r="CZ75" s="67"/>
      <c r="DA75" s="67"/>
      <c r="DB75" s="67"/>
      <c r="DC75" s="67"/>
      <c r="DD75" s="67"/>
      <c r="DE75" s="67"/>
      <c r="DF75" s="67"/>
      <c r="DG75" s="67"/>
      <c r="DH75" s="59"/>
      <c r="DI75" s="67"/>
      <c r="DJ75" s="67"/>
      <c r="DK75" s="67"/>
      <c r="DL75" s="67"/>
    </row>
    <row r="76" spans="1:116" ht="15" customHeight="1">
      <c r="A76" s="58"/>
      <c r="B76" s="58"/>
      <c r="C76" s="58"/>
      <c r="D76" s="58"/>
      <c r="E76" s="58"/>
      <c r="F76" s="58"/>
      <c r="G76" s="58"/>
      <c r="H76" s="58"/>
      <c r="I76" s="58"/>
      <c r="J76" s="58"/>
      <c r="K76" s="58"/>
      <c r="L76" s="58"/>
      <c r="M76" s="58"/>
      <c r="N76" s="58"/>
      <c r="O76" s="58"/>
      <c r="P76" s="58"/>
      <c r="Q76" s="58"/>
      <c r="R76" s="58"/>
      <c r="S76" s="58"/>
      <c r="T76" s="58"/>
      <c r="U76" s="58"/>
      <c r="V76" s="58"/>
      <c r="W76" s="58"/>
      <c r="X76" s="58"/>
      <c r="Y76" s="58"/>
      <c r="Z76" s="58"/>
      <c r="AA76" s="56"/>
      <c r="AB76" s="56"/>
      <c r="AC76" s="58"/>
      <c r="AD76" s="58"/>
      <c r="AE76" s="58"/>
      <c r="AF76" s="58"/>
      <c r="AG76" s="58"/>
      <c r="AH76" s="58"/>
      <c r="AI76" s="58"/>
      <c r="AJ76" s="58"/>
      <c r="AK76" s="58"/>
      <c r="AL76" s="58"/>
      <c r="AM76" s="58"/>
      <c r="AN76" s="58"/>
      <c r="AO76" s="58"/>
      <c r="AP76" s="58"/>
      <c r="AQ76" s="58"/>
      <c r="AR76" s="58"/>
      <c r="AS76" s="58"/>
      <c r="AT76" s="58"/>
      <c r="AU76" s="58"/>
      <c r="AV76" s="58"/>
      <c r="AW76" s="58"/>
      <c r="AX76" s="58"/>
      <c r="AY76" s="58"/>
      <c r="CL76" s="67"/>
      <c r="CM76" s="67"/>
      <c r="CN76" s="67"/>
      <c r="CO76" s="67"/>
      <c r="CP76" s="67"/>
      <c r="CQ76" s="67"/>
      <c r="CR76" s="67"/>
      <c r="CS76" s="67"/>
      <c r="CT76" s="67"/>
      <c r="CU76" s="67"/>
      <c r="CV76" s="67"/>
      <c r="CW76" s="67"/>
      <c r="CX76" s="67"/>
      <c r="CY76" s="67"/>
      <c r="CZ76" s="67"/>
      <c r="DA76" s="67"/>
      <c r="DB76" s="67"/>
      <c r="DC76" s="67"/>
      <c r="DD76" s="67"/>
      <c r="DE76" s="67"/>
      <c r="DF76" s="67"/>
      <c r="DG76" s="67"/>
      <c r="DH76" s="59"/>
      <c r="DI76" s="67"/>
      <c r="DJ76" s="67"/>
      <c r="DK76" s="67"/>
      <c r="DL76" s="67"/>
    </row>
    <row r="77" spans="1:116" ht="15" customHeight="1">
      <c r="A77" s="58"/>
      <c r="B77" s="58"/>
      <c r="C77" s="58"/>
      <c r="D77" s="58"/>
      <c r="E77" s="58"/>
      <c r="F77" s="58"/>
      <c r="G77" s="58"/>
      <c r="H77" s="58"/>
      <c r="I77" s="58"/>
      <c r="J77" s="58"/>
      <c r="K77" s="58"/>
      <c r="L77" s="58"/>
      <c r="M77" s="58"/>
      <c r="N77" s="58"/>
      <c r="O77" s="58"/>
      <c r="P77" s="58"/>
      <c r="Q77" s="58"/>
      <c r="R77" s="58"/>
      <c r="S77" s="58"/>
      <c r="T77" s="58"/>
      <c r="U77" s="58"/>
      <c r="V77" s="58"/>
      <c r="W77" s="58"/>
      <c r="X77" s="58"/>
      <c r="Y77" s="58"/>
      <c r="Z77" s="58"/>
      <c r="AA77" s="56"/>
      <c r="AB77" s="56"/>
      <c r="AC77" s="58"/>
      <c r="AD77" s="58"/>
      <c r="AE77" s="58"/>
      <c r="AF77" s="58"/>
      <c r="AG77" s="58"/>
      <c r="AH77" s="58"/>
      <c r="AI77" s="58"/>
      <c r="AJ77" s="58"/>
      <c r="AK77" s="58"/>
      <c r="AL77" s="58"/>
      <c r="AM77" s="58"/>
      <c r="CL77" s="67"/>
      <c r="CM77" s="67"/>
      <c r="CN77" s="67"/>
      <c r="CO77" s="67"/>
      <c r="CP77" s="67"/>
      <c r="CQ77" s="67"/>
      <c r="CR77" s="67"/>
      <c r="CS77" s="67"/>
      <c r="CT77" s="67"/>
      <c r="CU77" s="67"/>
      <c r="CV77" s="67"/>
      <c r="CW77" s="67"/>
      <c r="CX77" s="67"/>
      <c r="CY77" s="67"/>
      <c r="CZ77" s="67"/>
      <c r="DA77" s="67"/>
      <c r="DB77" s="67"/>
      <c r="DC77" s="67"/>
      <c r="DD77" s="67"/>
      <c r="DE77" s="67"/>
      <c r="DF77" s="67"/>
      <c r="DG77" s="67"/>
      <c r="DH77" s="59"/>
      <c r="DI77" s="67"/>
      <c r="DJ77" s="67"/>
      <c r="DK77" s="67"/>
      <c r="DL77" s="67"/>
    </row>
    <row r="78" spans="1:116" ht="15" customHeight="1">
      <c r="CL78" s="67"/>
      <c r="CM78" s="67"/>
      <c r="CN78" s="67"/>
      <c r="CO78" s="67"/>
      <c r="CP78" s="67"/>
      <c r="CQ78" s="67"/>
      <c r="CR78" s="67"/>
      <c r="CS78" s="67"/>
      <c r="CT78" s="67"/>
      <c r="CU78" s="67"/>
      <c r="CV78" s="67"/>
      <c r="CW78" s="67"/>
      <c r="CX78" s="67"/>
      <c r="CY78" s="67"/>
      <c r="CZ78" s="67"/>
      <c r="DA78" s="67"/>
      <c r="DB78" s="67"/>
      <c r="DC78" s="67"/>
      <c r="DD78" s="67"/>
      <c r="DE78" s="67"/>
      <c r="DF78" s="67"/>
      <c r="DG78" s="67"/>
      <c r="DH78" s="59"/>
      <c r="DI78" s="67"/>
      <c r="DJ78" s="67"/>
      <c r="DK78" s="67"/>
      <c r="DL78" s="67"/>
    </row>
    <row r="79" spans="1:116" ht="15" customHeight="1">
      <c r="CL79" s="67"/>
      <c r="CM79" s="67"/>
      <c r="CN79" s="67"/>
      <c r="CO79" s="67"/>
      <c r="CP79" s="67"/>
      <c r="CQ79" s="67"/>
      <c r="CR79" s="67"/>
      <c r="CS79" s="67"/>
      <c r="CT79" s="67"/>
      <c r="CU79" s="67"/>
      <c r="CV79" s="67"/>
      <c r="CW79" s="67"/>
      <c r="CX79" s="67"/>
      <c r="CY79" s="67"/>
      <c r="CZ79" s="67"/>
      <c r="DA79" s="67"/>
      <c r="DB79" s="67"/>
      <c r="DC79" s="67"/>
      <c r="DD79" s="67"/>
      <c r="DE79" s="67"/>
      <c r="DF79" s="67"/>
      <c r="DG79" s="67"/>
      <c r="DH79" s="59"/>
      <c r="DI79" s="67"/>
      <c r="DJ79" s="67"/>
      <c r="DK79" s="67"/>
      <c r="DL79" s="67"/>
    </row>
    <row r="80" spans="1:116" ht="15" customHeight="1">
      <c r="CL80" s="67"/>
      <c r="CM80" s="67"/>
      <c r="CN80" s="67"/>
      <c r="CO80" s="67"/>
      <c r="CP80" s="67"/>
      <c r="CQ80" s="67"/>
      <c r="CR80" s="67"/>
      <c r="CS80" s="67"/>
      <c r="CT80" s="67"/>
      <c r="CU80" s="67"/>
      <c r="CV80" s="67"/>
      <c r="CW80" s="67"/>
      <c r="CX80" s="67"/>
      <c r="CY80" s="67"/>
      <c r="CZ80" s="67"/>
      <c r="DA80" s="67"/>
      <c r="DB80" s="67"/>
      <c r="DC80" s="67"/>
      <c r="DD80" s="67"/>
      <c r="DE80" s="67"/>
      <c r="DF80" s="67"/>
      <c r="DG80" s="67"/>
      <c r="DH80" s="59"/>
      <c r="DI80" s="67"/>
      <c r="DJ80" s="67"/>
      <c r="DK80" s="67"/>
      <c r="DL80" s="67"/>
    </row>
    <row r="81" spans="90:116" ht="15" customHeight="1">
      <c r="CL81" s="67"/>
      <c r="CM81" s="67"/>
      <c r="CN81" s="67"/>
      <c r="CO81" s="67"/>
      <c r="CP81" s="67"/>
      <c r="CQ81" s="67"/>
      <c r="CR81" s="67"/>
      <c r="CS81" s="67"/>
      <c r="CT81" s="67"/>
      <c r="CU81" s="67"/>
      <c r="CV81" s="67"/>
      <c r="CW81" s="67"/>
      <c r="CX81" s="67"/>
      <c r="CY81" s="67"/>
      <c r="CZ81" s="67"/>
      <c r="DA81" s="67"/>
      <c r="DB81" s="67"/>
      <c r="DC81" s="67"/>
      <c r="DD81" s="67"/>
      <c r="DE81" s="67"/>
      <c r="DF81" s="67"/>
      <c r="DG81" s="67"/>
      <c r="DH81" s="59"/>
      <c r="DI81" s="67"/>
      <c r="DJ81" s="67"/>
      <c r="DK81" s="67"/>
      <c r="DL81" s="67"/>
    </row>
    <row r="82" spans="90:116" ht="15" customHeight="1">
      <c r="CL82" s="67"/>
      <c r="CM82" s="67"/>
      <c r="CN82" s="67"/>
      <c r="CO82" s="67"/>
      <c r="CP82" s="67"/>
      <c r="CQ82" s="67"/>
      <c r="CR82" s="67"/>
      <c r="CS82" s="67"/>
      <c r="CT82" s="67"/>
      <c r="CU82" s="67"/>
      <c r="CV82" s="67"/>
      <c r="CW82" s="67"/>
      <c r="CX82" s="67"/>
      <c r="CY82" s="67"/>
      <c r="CZ82" s="67"/>
      <c r="DA82" s="67"/>
      <c r="DB82" s="67"/>
      <c r="DC82" s="67"/>
      <c r="DD82" s="67"/>
      <c r="DE82" s="67"/>
      <c r="DF82" s="67"/>
      <c r="DG82" s="67"/>
      <c r="DH82" s="59"/>
      <c r="DI82" s="67"/>
      <c r="DJ82" s="67"/>
      <c r="DK82" s="67"/>
      <c r="DL82" s="67"/>
    </row>
    <row r="83" spans="90:116" ht="15" customHeight="1">
      <c r="CL83" s="67"/>
      <c r="CM83" s="67"/>
      <c r="CN83" s="67"/>
      <c r="CO83" s="67"/>
      <c r="CP83" s="67"/>
      <c r="CQ83" s="67"/>
      <c r="CR83" s="67"/>
      <c r="CS83" s="67"/>
      <c r="CT83" s="67"/>
      <c r="CU83" s="67"/>
      <c r="CV83" s="67"/>
      <c r="CW83" s="67"/>
      <c r="CX83" s="67"/>
      <c r="CY83" s="67"/>
      <c r="CZ83" s="67"/>
      <c r="DA83" s="67"/>
      <c r="DB83" s="67"/>
      <c r="DC83" s="67"/>
      <c r="DD83" s="67"/>
      <c r="DE83" s="67"/>
      <c r="DF83" s="67"/>
      <c r="DG83" s="67"/>
      <c r="DH83" s="59"/>
      <c r="DI83" s="67"/>
      <c r="DJ83" s="67"/>
      <c r="DK83" s="67"/>
      <c r="DL83" s="67"/>
    </row>
    <row r="84" spans="90:116" ht="15" customHeight="1">
      <c r="CL84" s="67"/>
      <c r="CM84" s="67"/>
      <c r="CN84" s="67"/>
      <c r="CO84" s="67"/>
      <c r="CP84" s="67"/>
      <c r="CQ84" s="67"/>
      <c r="CR84" s="67"/>
      <c r="CS84" s="67"/>
      <c r="CT84" s="67"/>
      <c r="CU84" s="67"/>
      <c r="CV84" s="67"/>
      <c r="CW84" s="67"/>
      <c r="CX84" s="67"/>
      <c r="CY84" s="67"/>
      <c r="CZ84" s="67"/>
      <c r="DA84" s="67"/>
      <c r="DB84" s="67"/>
      <c r="DC84" s="67"/>
      <c r="DD84" s="67"/>
      <c r="DE84" s="67"/>
      <c r="DF84" s="67"/>
      <c r="DG84" s="67"/>
      <c r="DH84" s="59"/>
      <c r="DI84" s="67"/>
      <c r="DJ84" s="67"/>
      <c r="DK84" s="67"/>
      <c r="DL84" s="67"/>
    </row>
    <row r="85" spans="90:116" ht="15" customHeight="1">
      <c r="CL85" s="67"/>
      <c r="CM85" s="67"/>
      <c r="CN85" s="67"/>
      <c r="CO85" s="67"/>
      <c r="CP85" s="67"/>
      <c r="CQ85" s="67"/>
      <c r="CR85" s="67"/>
      <c r="CS85" s="67"/>
      <c r="CT85" s="67"/>
      <c r="CU85" s="67"/>
      <c r="CV85" s="67"/>
      <c r="CW85" s="67"/>
      <c r="CX85" s="67"/>
      <c r="CY85" s="67"/>
      <c r="CZ85" s="67"/>
      <c r="DA85" s="67"/>
      <c r="DB85" s="67"/>
      <c r="DC85" s="67"/>
      <c r="DD85" s="67"/>
      <c r="DE85" s="67"/>
      <c r="DF85" s="67"/>
      <c r="DG85" s="67"/>
      <c r="DH85" s="59"/>
      <c r="DI85" s="67"/>
      <c r="DJ85" s="67"/>
      <c r="DK85" s="67"/>
      <c r="DL85" s="67"/>
    </row>
    <row r="86" spans="90:116">
      <c r="CL86" s="67"/>
      <c r="CM86" s="67"/>
      <c r="CN86" s="67"/>
      <c r="CO86" s="67"/>
      <c r="CP86" s="67"/>
      <c r="CQ86" s="67"/>
      <c r="CR86" s="67"/>
      <c r="CS86" s="67"/>
      <c r="CT86" s="67"/>
      <c r="CU86" s="67"/>
      <c r="CV86" s="67"/>
      <c r="CW86" s="67"/>
      <c r="CX86" s="67"/>
      <c r="CY86" s="67"/>
      <c r="CZ86" s="67"/>
      <c r="DA86" s="67"/>
      <c r="DB86" s="67"/>
      <c r="DC86" s="67"/>
      <c r="DD86" s="67"/>
      <c r="DE86" s="67"/>
      <c r="DF86" s="67"/>
      <c r="DG86" s="67"/>
      <c r="DH86" s="59"/>
      <c r="DI86" s="67"/>
      <c r="DJ86" s="67"/>
      <c r="DK86" s="67"/>
      <c r="DL86" s="67"/>
    </row>
    <row r="87" spans="90:116">
      <c r="CL87" s="67"/>
      <c r="CM87" s="67"/>
      <c r="CN87" s="67"/>
      <c r="CO87" s="67"/>
      <c r="CP87" s="67"/>
      <c r="CQ87" s="67"/>
      <c r="CR87" s="67"/>
      <c r="CS87" s="67"/>
      <c r="CT87" s="67"/>
      <c r="CU87" s="67"/>
      <c r="CV87" s="67"/>
      <c r="CW87" s="67"/>
      <c r="CX87" s="67"/>
      <c r="CY87" s="67"/>
      <c r="CZ87" s="67"/>
      <c r="DA87" s="67"/>
      <c r="DB87" s="67"/>
      <c r="DC87" s="67"/>
      <c r="DD87" s="67"/>
      <c r="DE87" s="67"/>
      <c r="DF87" s="67"/>
      <c r="DG87" s="67"/>
      <c r="DH87" s="59"/>
      <c r="DI87" s="67"/>
      <c r="DJ87" s="67"/>
      <c r="DK87" s="67"/>
      <c r="DL87" s="67"/>
    </row>
    <row r="88" spans="90:116" ht="15" customHeight="1">
      <c r="CL88" s="67"/>
      <c r="CM88" s="67"/>
      <c r="CN88" s="67"/>
      <c r="CO88" s="67"/>
      <c r="CP88" s="67"/>
      <c r="CQ88" s="67"/>
      <c r="CR88" s="67"/>
      <c r="CS88" s="67"/>
      <c r="CT88" s="67"/>
      <c r="CU88" s="67"/>
      <c r="CV88" s="67"/>
      <c r="CW88" s="67"/>
      <c r="CX88" s="67"/>
      <c r="CY88" s="67"/>
      <c r="CZ88" s="67"/>
      <c r="DA88" s="67"/>
      <c r="DB88" s="67"/>
      <c r="DC88" s="67"/>
      <c r="DD88" s="67"/>
      <c r="DE88" s="67"/>
      <c r="DF88" s="67"/>
      <c r="DG88" s="67"/>
      <c r="DH88" s="59"/>
      <c r="DI88" s="67"/>
      <c r="DJ88" s="67"/>
      <c r="DK88" s="67"/>
      <c r="DL88" s="67"/>
    </row>
    <row r="89" spans="90:116" ht="15" customHeight="1">
      <c r="CL89" s="67"/>
      <c r="CM89" s="67"/>
      <c r="CN89" s="67"/>
      <c r="CO89" s="67"/>
      <c r="CP89" s="67"/>
      <c r="CQ89" s="67"/>
      <c r="CR89" s="67"/>
      <c r="CS89" s="67"/>
      <c r="CT89" s="67"/>
      <c r="CU89" s="67"/>
      <c r="CV89" s="67"/>
      <c r="CW89" s="67"/>
      <c r="CX89" s="67"/>
      <c r="CY89" s="67"/>
      <c r="CZ89" s="67"/>
      <c r="DA89" s="67"/>
      <c r="DB89" s="67"/>
      <c r="DC89" s="67"/>
      <c r="DD89" s="67"/>
      <c r="DE89" s="67"/>
      <c r="DF89" s="67"/>
      <c r="DG89" s="67"/>
      <c r="DH89" s="59"/>
      <c r="DI89" s="67"/>
      <c r="DJ89" s="67"/>
      <c r="DK89" s="67"/>
      <c r="DL89" s="67"/>
    </row>
    <row r="90" spans="90:116">
      <c r="CL90" s="67"/>
      <c r="CM90" s="67"/>
      <c r="CN90" s="67"/>
      <c r="CO90" s="67"/>
      <c r="CP90" s="67"/>
      <c r="CQ90" s="67"/>
      <c r="CR90" s="67"/>
      <c r="CS90" s="67"/>
      <c r="CT90" s="67"/>
      <c r="CU90" s="67"/>
      <c r="CV90" s="67"/>
      <c r="CW90" s="67"/>
      <c r="CX90" s="67"/>
      <c r="CY90" s="67"/>
      <c r="CZ90" s="67"/>
      <c r="DA90" s="67"/>
      <c r="DB90" s="67"/>
      <c r="DC90" s="67"/>
      <c r="DD90" s="67"/>
      <c r="DE90" s="67"/>
      <c r="DF90" s="67"/>
      <c r="DG90" s="67"/>
      <c r="DH90" s="59"/>
      <c r="DI90" s="67"/>
      <c r="DJ90" s="67"/>
      <c r="DK90" s="67"/>
      <c r="DL90" s="67"/>
    </row>
    <row r="91" spans="90:116" ht="15" customHeight="1">
      <c r="CL91" s="67"/>
      <c r="CM91" s="67"/>
      <c r="CN91" s="67"/>
      <c r="CO91" s="67"/>
      <c r="CP91" s="67"/>
      <c r="CQ91" s="67"/>
      <c r="CR91" s="67"/>
      <c r="CS91" s="67"/>
      <c r="CT91" s="67"/>
      <c r="CU91" s="67"/>
      <c r="CV91" s="67"/>
      <c r="CW91" s="67"/>
      <c r="CX91" s="67"/>
      <c r="CY91" s="67"/>
      <c r="CZ91" s="67"/>
      <c r="DA91" s="67"/>
      <c r="DB91" s="67"/>
      <c r="DC91" s="67"/>
      <c r="DD91" s="67"/>
      <c r="DE91" s="67"/>
      <c r="DF91" s="67"/>
      <c r="DG91" s="67"/>
      <c r="DH91" s="59"/>
      <c r="DI91" s="67"/>
      <c r="DJ91" s="67"/>
      <c r="DK91" s="67"/>
      <c r="DL91" s="67"/>
    </row>
    <row r="92" spans="90:116" ht="15" customHeight="1">
      <c r="CL92" s="67"/>
      <c r="CM92" s="67"/>
      <c r="CN92" s="67"/>
      <c r="CO92" s="67"/>
      <c r="CP92" s="67"/>
      <c r="CQ92" s="67"/>
      <c r="CR92" s="67"/>
      <c r="CS92" s="67"/>
      <c r="CT92" s="67"/>
      <c r="CU92" s="67"/>
      <c r="CV92" s="67"/>
      <c r="CW92" s="67"/>
      <c r="CX92" s="67"/>
      <c r="CY92" s="67"/>
      <c r="CZ92" s="67"/>
      <c r="DA92" s="67"/>
      <c r="DB92" s="67"/>
      <c r="DC92" s="67"/>
      <c r="DD92" s="67"/>
      <c r="DE92" s="67"/>
      <c r="DF92" s="67"/>
      <c r="DG92" s="67"/>
      <c r="DH92" s="59"/>
      <c r="DI92" s="67"/>
      <c r="DJ92" s="67"/>
      <c r="DK92" s="67"/>
      <c r="DL92" s="67"/>
    </row>
    <row r="93" spans="90:116" ht="15" customHeight="1">
      <c r="CL93" s="67"/>
      <c r="CM93" s="67"/>
      <c r="CN93" s="67"/>
      <c r="CO93" s="67"/>
      <c r="CP93" s="67"/>
      <c r="CQ93" s="67"/>
      <c r="CR93" s="67"/>
      <c r="CS93" s="67"/>
      <c r="CT93" s="67"/>
      <c r="CU93" s="67"/>
      <c r="CV93" s="67"/>
      <c r="CW93" s="67"/>
      <c r="CX93" s="67"/>
      <c r="CY93" s="67"/>
      <c r="CZ93" s="67"/>
      <c r="DA93" s="67"/>
      <c r="DB93" s="67"/>
      <c r="DC93" s="67"/>
      <c r="DD93" s="67"/>
      <c r="DE93" s="67"/>
      <c r="DF93" s="67"/>
      <c r="DG93" s="67"/>
      <c r="DH93" s="59"/>
      <c r="DI93" s="67"/>
      <c r="DJ93" s="67"/>
      <c r="DK93" s="67"/>
      <c r="DL93" s="67"/>
    </row>
    <row r="94" spans="90:116">
      <c r="CL94" s="67"/>
      <c r="CM94" s="67"/>
      <c r="CN94" s="67"/>
      <c r="CO94" s="67"/>
      <c r="CP94" s="67"/>
      <c r="CQ94" s="67"/>
      <c r="CR94" s="67"/>
      <c r="CS94" s="67"/>
      <c r="CT94" s="67"/>
      <c r="CU94" s="67"/>
      <c r="CV94" s="67"/>
      <c r="CW94" s="67"/>
      <c r="CX94" s="67"/>
      <c r="CY94" s="67"/>
      <c r="CZ94" s="67"/>
      <c r="DA94" s="67"/>
      <c r="DB94" s="67"/>
      <c r="DC94" s="67"/>
      <c r="DD94" s="67"/>
      <c r="DE94" s="67"/>
      <c r="DF94" s="67"/>
      <c r="DG94" s="67"/>
      <c r="DH94" s="67"/>
      <c r="DI94" s="67"/>
      <c r="DJ94" s="67"/>
      <c r="DK94" s="67"/>
      <c r="DL94" s="67"/>
    </row>
    <row r="95" spans="90:116">
      <c r="CL95" s="67"/>
      <c r="CM95" s="67"/>
      <c r="CN95" s="67"/>
      <c r="CO95" s="67"/>
      <c r="CP95" s="67"/>
      <c r="CQ95" s="67"/>
      <c r="CR95" s="67"/>
      <c r="CS95" s="67"/>
      <c r="CT95" s="67"/>
      <c r="CU95" s="67"/>
      <c r="CV95" s="67"/>
      <c r="CW95" s="67"/>
      <c r="CX95" s="67"/>
      <c r="CY95" s="67"/>
      <c r="CZ95" s="67"/>
      <c r="DA95" s="67"/>
      <c r="DB95" s="67"/>
      <c r="DC95" s="67"/>
      <c r="DD95" s="67"/>
      <c r="DE95" s="67"/>
      <c r="DF95" s="67"/>
      <c r="DG95" s="67"/>
      <c r="DH95" s="67"/>
      <c r="DI95" s="67"/>
      <c r="DJ95" s="67"/>
      <c r="DK95" s="67"/>
      <c r="DL95" s="67"/>
    </row>
    <row r="96" spans="90:116" ht="16.5" customHeight="1">
      <c r="CL96" s="67"/>
      <c r="CM96" s="67"/>
      <c r="CN96" s="67"/>
      <c r="CO96" s="67"/>
      <c r="CP96" s="67"/>
      <c r="CQ96" s="67"/>
      <c r="CR96" s="67"/>
      <c r="CS96" s="67"/>
      <c r="CT96" s="67"/>
      <c r="CU96" s="67"/>
      <c r="CV96" s="67"/>
      <c r="CW96" s="67"/>
      <c r="CX96" s="67"/>
      <c r="CY96" s="67"/>
      <c r="CZ96" s="67"/>
      <c r="DA96" s="67"/>
      <c r="DB96" s="67"/>
      <c r="DC96" s="67"/>
      <c r="DD96" s="67"/>
      <c r="DE96" s="67"/>
      <c r="DF96" s="67"/>
      <c r="DG96" s="67"/>
      <c r="DH96" s="67"/>
      <c r="DI96" s="67"/>
      <c r="DJ96" s="67"/>
      <c r="DK96" s="67"/>
      <c r="DL96" s="67"/>
    </row>
    <row r="97" spans="14:116">
      <c r="CL97" s="67"/>
      <c r="CM97" s="67"/>
      <c r="CN97" s="67"/>
      <c r="CO97" s="67"/>
      <c r="CP97" s="67"/>
      <c r="CQ97" s="67"/>
      <c r="CR97" s="67"/>
      <c r="CS97" s="67"/>
      <c r="CT97" s="67"/>
      <c r="CU97" s="67"/>
      <c r="CV97" s="67"/>
      <c r="CW97" s="67"/>
      <c r="CX97" s="67"/>
      <c r="CY97" s="67"/>
      <c r="CZ97" s="67"/>
      <c r="DA97" s="67"/>
      <c r="DB97" s="67"/>
      <c r="DC97" s="67"/>
      <c r="DD97" s="67"/>
      <c r="DE97" s="67"/>
      <c r="DF97" s="67"/>
      <c r="DG97" s="67"/>
      <c r="DH97" s="67"/>
      <c r="DI97" s="67"/>
      <c r="DJ97" s="67"/>
      <c r="DK97" s="67"/>
      <c r="DL97" s="67"/>
    </row>
    <row r="98" spans="14:116">
      <c r="CL98" s="67"/>
      <c r="CM98" s="67"/>
      <c r="CN98" s="67"/>
      <c r="CO98" s="67"/>
      <c r="CP98" s="67"/>
      <c r="CQ98" s="67"/>
      <c r="CR98" s="67"/>
      <c r="CS98" s="67"/>
      <c r="CT98" s="67"/>
      <c r="CU98" s="67"/>
      <c r="CV98" s="67"/>
      <c r="CW98" s="67"/>
      <c r="CX98" s="67"/>
      <c r="CY98" s="67"/>
      <c r="CZ98" s="67"/>
      <c r="DA98" s="67"/>
      <c r="DB98" s="67"/>
      <c r="DC98" s="67"/>
      <c r="DD98" s="67"/>
      <c r="DE98" s="67"/>
      <c r="DF98" s="67"/>
      <c r="DG98" s="67"/>
      <c r="DH98" s="67"/>
      <c r="DI98" s="67"/>
      <c r="DJ98" s="67"/>
      <c r="DK98" s="67"/>
      <c r="DL98" s="67"/>
    </row>
    <row r="99" spans="14:116">
      <c r="CL99" s="67"/>
      <c r="CM99" s="67"/>
      <c r="CN99" s="67"/>
      <c r="CO99" s="67"/>
      <c r="CP99" s="67"/>
      <c r="CQ99" s="67"/>
      <c r="CR99" s="67"/>
      <c r="CS99" s="67"/>
      <c r="CT99" s="67"/>
      <c r="CU99" s="67"/>
      <c r="CV99" s="67"/>
      <c r="CW99" s="67"/>
      <c r="CX99" s="67"/>
      <c r="CY99" s="67"/>
      <c r="CZ99" s="67"/>
      <c r="DA99" s="67"/>
      <c r="DB99" s="67"/>
      <c r="DC99" s="67"/>
      <c r="DD99" s="67"/>
      <c r="DE99" s="67"/>
      <c r="DF99" s="67"/>
      <c r="DG99" s="67"/>
      <c r="DH99" s="67"/>
      <c r="DI99" s="67"/>
      <c r="DJ99" s="67"/>
      <c r="DK99" s="67"/>
      <c r="DL99" s="67"/>
    </row>
    <row r="100" spans="14:116">
      <c r="CL100" s="67"/>
      <c r="CM100" s="67"/>
      <c r="CN100" s="67"/>
      <c r="CO100" s="67"/>
      <c r="CP100" s="67"/>
      <c r="CQ100" s="67"/>
      <c r="CR100" s="67"/>
      <c r="CS100" s="67"/>
      <c r="CT100" s="67"/>
      <c r="CU100" s="67"/>
      <c r="CV100" s="67"/>
      <c r="CW100" s="67"/>
      <c r="CX100" s="67"/>
      <c r="CY100" s="67"/>
      <c r="CZ100" s="67"/>
      <c r="DA100" s="67"/>
      <c r="DB100" s="67"/>
      <c r="DC100" s="67"/>
      <c r="DD100" s="67"/>
      <c r="DE100" s="67"/>
      <c r="DF100" s="67"/>
      <c r="DG100" s="67"/>
      <c r="DH100" s="67"/>
      <c r="DI100" s="67"/>
      <c r="DJ100" s="67"/>
      <c r="DK100" s="67"/>
      <c r="DL100" s="67"/>
    </row>
    <row r="101" spans="14:116">
      <c r="CL101" s="67"/>
      <c r="CM101" s="67"/>
      <c r="CN101" s="67"/>
      <c r="CO101" s="67"/>
      <c r="CP101" s="67"/>
      <c r="CQ101" s="67"/>
      <c r="CR101" s="67"/>
      <c r="CS101" s="67"/>
      <c r="CT101" s="67"/>
      <c r="CU101" s="67"/>
      <c r="CV101" s="67"/>
      <c r="CW101" s="67"/>
      <c r="CX101" s="67"/>
      <c r="CY101" s="67"/>
      <c r="CZ101" s="67"/>
      <c r="DA101" s="67"/>
      <c r="DB101" s="67"/>
      <c r="DC101" s="67"/>
      <c r="DD101" s="67"/>
      <c r="DE101" s="67"/>
      <c r="DF101" s="67"/>
      <c r="DG101" s="67"/>
      <c r="DH101" s="67"/>
      <c r="DI101" s="67"/>
      <c r="DJ101" s="67"/>
      <c r="DK101" s="67"/>
      <c r="DL101" s="67"/>
    </row>
    <row r="102" spans="14:116">
      <c r="CL102" s="67"/>
      <c r="CM102" s="67"/>
      <c r="CN102" s="67"/>
      <c r="CO102" s="67"/>
      <c r="CP102" s="67"/>
      <c r="CQ102" s="67"/>
      <c r="CR102" s="67"/>
      <c r="CS102" s="67"/>
      <c r="CT102" s="67"/>
      <c r="CU102" s="67"/>
      <c r="CV102" s="67"/>
      <c r="CW102" s="67"/>
      <c r="CX102" s="67"/>
      <c r="CY102" s="67"/>
      <c r="CZ102" s="67"/>
      <c r="DA102" s="67"/>
      <c r="DB102" s="67"/>
      <c r="DC102" s="67"/>
      <c r="DD102" s="67"/>
      <c r="DE102" s="67"/>
      <c r="DF102" s="67"/>
      <c r="DG102" s="67"/>
      <c r="DH102" s="67"/>
      <c r="DI102" s="67"/>
      <c r="DJ102" s="67"/>
      <c r="DK102" s="67"/>
      <c r="DL102" s="67"/>
    </row>
    <row r="103" spans="14:116">
      <c r="CL103" s="67"/>
      <c r="CM103" s="67"/>
      <c r="CN103" s="67"/>
      <c r="CO103" s="67"/>
      <c r="CP103" s="67"/>
      <c r="CQ103" s="67"/>
      <c r="CR103" s="67"/>
      <c r="CS103" s="67"/>
      <c r="CT103" s="67"/>
      <c r="CU103" s="67"/>
      <c r="CV103" s="67"/>
      <c r="CW103" s="67"/>
      <c r="CX103" s="67"/>
      <c r="CY103" s="67"/>
      <c r="CZ103" s="67"/>
      <c r="DA103" s="67"/>
      <c r="DB103" s="67"/>
      <c r="DC103" s="67"/>
      <c r="DD103" s="67"/>
      <c r="DE103" s="67"/>
      <c r="DF103" s="67"/>
      <c r="DG103" s="67"/>
      <c r="DH103" s="67"/>
      <c r="DI103" s="67"/>
      <c r="DJ103" s="67"/>
      <c r="DK103" s="67"/>
      <c r="DL103" s="67"/>
    </row>
    <row r="104" spans="14:116">
      <c r="CL104" s="67"/>
      <c r="CM104" s="67"/>
      <c r="CN104" s="67"/>
      <c r="CO104" s="67"/>
      <c r="CP104" s="67"/>
      <c r="CQ104" s="67"/>
      <c r="CR104" s="67"/>
      <c r="CS104" s="67"/>
      <c r="CT104" s="67"/>
      <c r="CU104" s="67"/>
      <c r="CV104" s="67"/>
      <c r="CW104" s="67"/>
      <c r="CX104" s="67"/>
      <c r="CY104" s="67"/>
      <c r="CZ104" s="67"/>
      <c r="DA104" s="67"/>
      <c r="DB104" s="67"/>
      <c r="DC104" s="67"/>
      <c r="DD104" s="67"/>
      <c r="DE104" s="67"/>
      <c r="DF104" s="67"/>
      <c r="DG104" s="67"/>
      <c r="DH104" s="67"/>
      <c r="DI104" s="67"/>
      <c r="DJ104" s="67"/>
      <c r="DK104" s="67"/>
      <c r="DL104" s="67"/>
    </row>
    <row r="108" spans="14:116">
      <c r="N108" s="72"/>
      <c r="O108" s="72"/>
    </row>
    <row r="109" spans="14:116">
      <c r="N109" s="72"/>
      <c r="O109" s="72"/>
    </row>
    <row r="110" spans="14:116">
      <c r="N110" s="72"/>
      <c r="O110" s="72"/>
    </row>
    <row r="137" spans="90:114">
      <c r="CL137" s="67"/>
      <c r="CM137" s="67"/>
      <c r="CN137" s="67"/>
      <c r="CO137" s="67"/>
      <c r="CP137" s="67"/>
      <c r="CQ137" s="67"/>
      <c r="CR137" s="67"/>
      <c r="CS137" s="67"/>
      <c r="CT137" s="67"/>
      <c r="CU137" s="67"/>
      <c r="CV137" s="67"/>
      <c r="CW137" s="67"/>
      <c r="CX137" s="67"/>
      <c r="CY137" s="67"/>
      <c r="CZ137" s="67"/>
      <c r="DA137" s="67"/>
      <c r="DB137" s="67"/>
      <c r="DC137" s="67"/>
      <c r="DD137" s="67"/>
      <c r="DE137" s="67"/>
      <c r="DF137" s="67"/>
      <c r="DG137" s="67"/>
      <c r="DH137" s="67"/>
      <c r="DI137" s="67"/>
      <c r="DJ137" s="67"/>
    </row>
    <row r="138" spans="90:114">
      <c r="CL138" s="59"/>
      <c r="CM138" s="59"/>
      <c r="CN138" s="59"/>
      <c r="CO138" s="59"/>
      <c r="CP138" s="61"/>
      <c r="CQ138" s="61"/>
      <c r="CR138" s="61"/>
      <c r="CS138" s="61"/>
      <c r="CT138" s="61"/>
      <c r="CU138" s="61"/>
      <c r="CV138" s="61"/>
      <c r="CW138" s="61"/>
      <c r="CX138" s="61"/>
      <c r="CY138" s="59"/>
      <c r="CZ138" s="59"/>
      <c r="DA138" s="59"/>
      <c r="DB138" s="59"/>
      <c r="DC138" s="59"/>
      <c r="DD138" s="59"/>
      <c r="DE138" s="59"/>
      <c r="DF138" s="59"/>
      <c r="DG138" s="59"/>
      <c r="DH138" s="67"/>
      <c r="DI138" s="67"/>
      <c r="DJ138" s="67"/>
    </row>
    <row r="139" spans="90:114" ht="18.75">
      <c r="CO139" s="91" t="str">
        <f>IF('Data and Formulas'!$I21&lt;50%, "Your expenditure share on "&amp;'Data and Formulas'!$B3&amp;" is lower than "&amp;ROUND((100%-'Data and Formulas'!$I21)*100, 0)&amp;"% of the population", "Your expenditure share on  "&amp;'Data and Formulas'!$B3&amp;" is higher than "&amp;ROUND(('Data and Formulas'!$I21*100), 0)&amp;"% of the population")</f>
        <v>Your expenditure share on  is lower than 100% of the population</v>
      </c>
      <c r="CP139" s="75"/>
      <c r="CQ139" s="75"/>
      <c r="CR139" s="75"/>
      <c r="CS139" s="75"/>
      <c r="CT139" s="75"/>
      <c r="CU139" s="75"/>
      <c r="CV139" s="75"/>
      <c r="CW139" s="75"/>
      <c r="CX139" s="75"/>
    </row>
    <row r="140" spans="90:114">
      <c r="CP140" s="75"/>
      <c r="CQ140" s="75"/>
      <c r="CR140" s="75"/>
      <c r="CS140" s="75"/>
      <c r="CT140" s="75"/>
      <c r="CU140" s="75"/>
      <c r="CV140" s="75"/>
      <c r="CW140" s="75"/>
      <c r="CX140" s="75"/>
    </row>
    <row r="141" spans="90:114">
      <c r="CP141" s="73"/>
      <c r="CQ141" s="73"/>
      <c r="CR141" s="73"/>
      <c r="CS141" s="73"/>
      <c r="CT141" s="73"/>
      <c r="CU141" s="73"/>
      <c r="CV141" s="73"/>
      <c r="CW141" s="73"/>
      <c r="CX141" s="73"/>
    </row>
    <row r="142" spans="90:114" ht="18.75">
      <c r="CM142" s="53" t="s">
        <v>107</v>
      </c>
      <c r="CO142" s="91" t="str">
        <f>IF('Data and Formulas'!$I24&lt;50%, "Lower than "&amp;ROUND((100%-'Data and Formulas'!$I24)*100, 0)&amp;"%", "Higher than "&amp;ROUND(('Data and Formulas'!$I24*100), 0)&amp;"%")</f>
        <v>Higher than 68%</v>
      </c>
      <c r="CP142" s="75"/>
      <c r="CQ142" s="75"/>
      <c r="CR142" s="75"/>
      <c r="CS142" s="75"/>
      <c r="CT142" s="75"/>
      <c r="CU142" s="75"/>
      <c r="CV142" s="75"/>
      <c r="CW142" s="75"/>
      <c r="CX142" s="75"/>
    </row>
    <row r="143" spans="90:114" ht="18.75">
      <c r="CM143" s="92"/>
      <c r="CO143" s="91" t="str">
        <f>IF('Data and Formulas'!$I25&lt;50%, "Lower than "&amp;ROUND((100%-'Data and Formulas'!$I25)*100, 0)&amp;"%", "Higher than "&amp;ROUND(('Data and Formulas'!$I25*100), 0)&amp;"%")</f>
        <v>Lower than 57%</v>
      </c>
      <c r="CP143" s="75"/>
      <c r="CQ143" s="75"/>
      <c r="CR143" s="75"/>
      <c r="CS143" s="75"/>
      <c r="CT143" s="75"/>
      <c r="CU143" s="75"/>
      <c r="CV143" s="75"/>
      <c r="CW143" s="75"/>
      <c r="CX143" s="75"/>
    </row>
    <row r="144" spans="90:114" ht="18.75">
      <c r="CM144" s="53" t="s">
        <v>31</v>
      </c>
      <c r="CO144" s="91" t="str">
        <f>IF('Data and Formulas'!$I26&lt;50%, "Lower than "&amp;ROUND((100%-'Data and Formulas'!$I26)*100, 0)&amp;"%", "Higher than "&amp;ROUND(('Data and Formulas'!$I26*100), 0)&amp;"%")</f>
        <v>Higher than 61%</v>
      </c>
      <c r="CP144" s="73"/>
      <c r="CQ144" s="73"/>
      <c r="CR144" s="73"/>
      <c r="CS144" s="73"/>
      <c r="CT144" s="73"/>
      <c r="CU144" s="73"/>
      <c r="CV144" s="73"/>
      <c r="CW144" s="73"/>
      <c r="CX144" s="73"/>
    </row>
    <row r="145" spans="78:102" ht="18.75">
      <c r="BZ145" s="93"/>
      <c r="CA145" s="93"/>
      <c r="CB145" s="93"/>
      <c r="CC145" s="93"/>
      <c r="CD145" s="93"/>
      <c r="CE145" s="93"/>
      <c r="CF145" s="93"/>
      <c r="CG145" s="93"/>
      <c r="CH145" s="93"/>
      <c r="CI145" s="93"/>
      <c r="CM145" s="53" t="s">
        <v>116</v>
      </c>
      <c r="CO145" s="91" t="str">
        <f>IF('Data and Formulas'!$I27&lt;50%, "Lower than "&amp;ROUND((100%-'Data and Formulas'!$I27)*100, 0)&amp;"%", "Higher than "&amp;ROUND(('Data and Formulas'!$I27*100), 0)&amp;"%")</f>
        <v>Higher than 79%</v>
      </c>
      <c r="CP145" s="75"/>
      <c r="CQ145" s="75"/>
      <c r="CR145" s="75"/>
      <c r="CS145" s="75"/>
      <c r="CT145" s="75"/>
      <c r="CU145" s="75"/>
      <c r="CV145" s="75"/>
      <c r="CW145" s="75"/>
      <c r="CX145" s="75"/>
    </row>
    <row r="146" spans="78:102" ht="18.75">
      <c r="BZ146" s="93"/>
      <c r="CA146" s="93"/>
      <c r="CB146" s="93"/>
      <c r="CC146" s="93"/>
      <c r="CD146" s="93"/>
      <c r="CE146" s="93"/>
      <c r="CF146" s="93"/>
      <c r="CG146" s="93"/>
      <c r="CH146" s="93"/>
      <c r="CI146" s="93"/>
      <c r="CM146" s="53" t="s">
        <v>117</v>
      </c>
      <c r="CO146" s="91" t="str">
        <f>IF('Data and Formulas'!$I28&lt;50%, "Lower than "&amp;ROUND((100%-'Data and Formulas'!$I28)*100, 0)&amp;"%", "Higher than "&amp;ROUND(('Data and Formulas'!$I28*100), 0)&amp;"%")</f>
        <v>Lower than 82%</v>
      </c>
      <c r="CP146" s="75"/>
      <c r="CQ146" s="75"/>
      <c r="CR146" s="75"/>
      <c r="CS146" s="75"/>
      <c r="CT146" s="75"/>
      <c r="CU146" s="75"/>
      <c r="CV146" s="75"/>
      <c r="CW146" s="75"/>
      <c r="CX146" s="75"/>
    </row>
    <row r="147" spans="78:102" ht="18.75">
      <c r="BZ147" s="93"/>
      <c r="CA147" s="93"/>
      <c r="CB147" s="93"/>
      <c r="CC147" s="93"/>
      <c r="CD147" s="93"/>
      <c r="CE147" s="93"/>
      <c r="CF147" s="93"/>
      <c r="CG147" s="93"/>
      <c r="CH147" s="93"/>
      <c r="CI147" s="93"/>
      <c r="CM147" s="53" t="s">
        <v>118</v>
      </c>
      <c r="CO147" s="91" t="str">
        <f>IF('Data and Formulas'!$I29&lt;50%, "Lower than "&amp;ROUND((100%-'Data and Formulas'!$I29)*100, 0)&amp;"%", "Higher than "&amp;ROUND(('Data and Formulas'!$I29*100), 0)&amp;"%")</f>
        <v>Higher than 50%</v>
      </c>
      <c r="CP147" s="73"/>
      <c r="CQ147" s="73"/>
      <c r="CR147" s="73"/>
      <c r="CS147" s="73"/>
      <c r="CT147" s="73"/>
      <c r="CU147" s="73"/>
      <c r="CV147" s="73"/>
      <c r="CW147" s="73"/>
      <c r="CX147" s="73"/>
    </row>
    <row r="148" spans="78:102" ht="18.75">
      <c r="BZ148" s="93"/>
      <c r="CA148" s="93"/>
      <c r="CB148" s="93"/>
      <c r="CC148" s="93"/>
      <c r="CD148" s="93"/>
      <c r="CE148" s="93"/>
      <c r="CF148" s="93"/>
      <c r="CG148" s="93"/>
      <c r="CH148" s="93"/>
      <c r="CI148" s="93"/>
      <c r="CM148" s="90" t="s">
        <v>130</v>
      </c>
      <c r="CO148" s="91" t="str">
        <f>IF('Data and Formulas'!$I30&lt;50%, "Lower than "&amp;ROUND((100%-'Data and Formulas'!$I30)*100, 0)&amp;"%", "Higher than "&amp;ROUND(('Data and Formulas'!$I30*100), 0)&amp;"%")</f>
        <v>Higher than 50%</v>
      </c>
    </row>
    <row r="149" spans="78:102" ht="18.75">
      <c r="BZ149" s="93"/>
      <c r="CA149" s="93"/>
      <c r="CB149" s="93"/>
      <c r="CC149" s="93"/>
      <c r="CD149" s="93"/>
      <c r="CE149" s="93"/>
      <c r="CF149" s="93"/>
      <c r="CG149" s="93"/>
      <c r="CH149" s="93"/>
      <c r="CI149" s="93"/>
      <c r="CM149" s="53" t="s">
        <v>119</v>
      </c>
      <c r="CO149" s="91" t="str">
        <f>IF('Data and Formulas'!$I31&lt;50%, "Lower than "&amp;ROUND((100%-'Data and Formulas'!$I31)*100, 0)&amp;"%", "Higher than "&amp;ROUND(('Data and Formulas'!$I31*100), 0)&amp;"%")</f>
        <v>Higher than 75%</v>
      </c>
    </row>
    <row r="150" spans="78:102" ht="18.75">
      <c r="BZ150" s="93"/>
      <c r="CA150" s="93"/>
      <c r="CB150" s="94"/>
      <c r="CC150" s="93"/>
      <c r="CD150" s="93"/>
      <c r="CE150" s="93"/>
      <c r="CF150" s="93"/>
      <c r="CG150" s="93"/>
      <c r="CH150" s="93"/>
      <c r="CI150" s="93"/>
      <c r="CM150" s="53" t="s">
        <v>120</v>
      </c>
      <c r="CO150" s="91" t="str">
        <f>IF('Data and Formulas'!$I32&lt;50%, "Lower than "&amp;ROUND((100%-'Data and Formulas'!$I32)*100, 0)&amp;"%", "Higher than "&amp;ROUND(('Data and Formulas'!$I32*100), 0)&amp;"%")</f>
        <v>Lower than 75%</v>
      </c>
    </row>
    <row r="151" spans="78:102" ht="18.75">
      <c r="BZ151" s="93"/>
      <c r="CA151" s="93"/>
      <c r="CB151" s="93"/>
      <c r="CC151" s="93"/>
      <c r="CD151" s="93"/>
      <c r="CE151" s="93"/>
      <c r="CF151" s="93"/>
      <c r="CG151" s="93"/>
      <c r="CH151" s="93"/>
      <c r="CI151" s="93"/>
      <c r="CM151" s="53" t="s">
        <v>121</v>
      </c>
      <c r="CO151" s="91" t="str">
        <f>IF('Data and Formulas'!$I33&lt;50%, "Lower than "&amp;ROUND((100%-'Data and Formulas'!$I33)*100, 0)&amp;"%", "Higher than "&amp;ROUND(('Data and Formulas'!$I33*100), 0)&amp;"%")</f>
        <v>Higher than 57%</v>
      </c>
    </row>
    <row r="152" spans="78:102" ht="18.75">
      <c r="BZ152" s="93"/>
      <c r="CA152" s="93"/>
      <c r="CB152" s="93"/>
      <c r="CC152" s="93"/>
      <c r="CD152" s="93"/>
      <c r="CE152" s="93"/>
      <c r="CF152" s="93"/>
      <c r="CG152" s="93"/>
      <c r="CH152" s="93"/>
      <c r="CI152" s="93"/>
      <c r="CM152" s="53" t="s">
        <v>122</v>
      </c>
      <c r="CO152" s="91" t="str">
        <f>IF('Data and Formulas'!$I34&lt;50%, "Lower than "&amp;ROUND((100%-'Data and Formulas'!$I34)*100, 0)&amp;"%", "Higher than "&amp;ROUND(('Data and Formulas'!$I34*100), 0)&amp;"%")</f>
        <v>Lower than 75%</v>
      </c>
    </row>
    <row r="153" spans="78:102" ht="18.75">
      <c r="BZ153" s="93"/>
      <c r="CA153" s="93"/>
      <c r="CB153" s="93"/>
      <c r="CC153" s="93"/>
      <c r="CD153" s="93"/>
      <c r="CE153" s="93"/>
      <c r="CF153" s="93"/>
      <c r="CG153" s="93"/>
      <c r="CH153" s="93"/>
      <c r="CI153" s="93"/>
      <c r="CM153" s="53" t="s">
        <v>123</v>
      </c>
      <c r="CO153" s="91" t="str">
        <f>IF('Data and Formulas'!$I35&lt;50%, "Lower than "&amp;ROUND((100%-'Data and Formulas'!$I35)*100, 0)&amp;"%", "Higher than "&amp;ROUND(('Data and Formulas'!$I35*100), 0)&amp;"%")</f>
        <v>Lower than 64%</v>
      </c>
    </row>
    <row r="154" spans="78:102" ht="18.75">
      <c r="BZ154" s="93"/>
      <c r="CA154" s="93"/>
      <c r="CB154" s="93"/>
      <c r="CC154" s="93"/>
      <c r="CD154" s="93"/>
      <c r="CE154" s="93"/>
      <c r="CF154" s="93"/>
      <c r="CG154" s="93"/>
      <c r="CH154" s="93"/>
      <c r="CI154" s="93"/>
      <c r="CM154" s="53" t="s">
        <v>124</v>
      </c>
      <c r="CO154" s="91" t="str">
        <f>IF('Data and Formulas'!$I36&lt;50%, "Lower than "&amp;ROUND((100%-'Data and Formulas'!$I36)*100, 0)&amp;"%", "Higher than "&amp;ROUND(('Data and Formulas'!$I36*100), 0)&amp;"%")</f>
        <v>Lower than 57%</v>
      </c>
    </row>
    <row r="156" spans="78:102">
      <c r="BZ156" s="146">
        <f>(COLUMNS($BZ156:BZ$170)+10*(ROWS(BZ156:BZ$170)-1))/100</f>
        <v>1.41</v>
      </c>
      <c r="CA156" s="150">
        <f>(COLUMNS($BZ156:CA$170)+10*(ROWS(CA156:CA$170)-1))/100</f>
        <v>1.42</v>
      </c>
      <c r="CB156" s="150">
        <f>(COLUMNS($BZ156:CB$170)+10*(ROWS(CB156:CB$170)-1))/100</f>
        <v>1.43</v>
      </c>
      <c r="CC156" s="150">
        <f>(COLUMNS($BZ156:CC$170)+10*(ROWS(CC156:CC$170)-1))/100</f>
        <v>1.44</v>
      </c>
      <c r="CD156" s="150">
        <f>(COLUMNS($BZ156:CD$170)+10*(ROWS(CD156:CD$170)-1))/100</f>
        <v>1.45</v>
      </c>
      <c r="CE156" s="150">
        <f>(COLUMNS($BZ156:CE$170)+10*(ROWS(CE156:CE$170)-1))/100</f>
        <v>1.46</v>
      </c>
      <c r="CF156" s="150">
        <f>(COLUMNS($BZ156:CF$170)+10*(ROWS(CF156:CF$170)-1))/100</f>
        <v>1.47</v>
      </c>
      <c r="CG156" s="150">
        <f>(COLUMNS($BZ156:CG$170)+10*(ROWS(CG156:CG$170)-1))/100</f>
        <v>1.48</v>
      </c>
      <c r="CH156" s="150">
        <f>(COLUMNS($BZ156:CH$170)+10*(ROWS(CH156:CH$170)-1))/100</f>
        <v>1.49</v>
      </c>
      <c r="CI156" s="147">
        <f>(COLUMNS($BZ156:CI$170)+10*(ROWS(CI156:CI$170)-1))/100</f>
        <v>1.5</v>
      </c>
    </row>
    <row r="157" spans="78:102">
      <c r="BZ157" s="148">
        <f>(COLUMNS($BZ157:BZ$170)+10*(ROWS(BZ157:BZ$170)-1))/100</f>
        <v>1.31</v>
      </c>
      <c r="CA157" s="151">
        <f>(COLUMNS($BZ157:CA$170)+10*(ROWS(CA157:CA$170)-1))/100</f>
        <v>1.32</v>
      </c>
      <c r="CB157" s="151">
        <f>(COLUMNS($BZ157:CB$170)+10*(ROWS(CB157:CB$170)-1))/100</f>
        <v>1.33</v>
      </c>
      <c r="CC157" s="151">
        <f>(COLUMNS($BZ157:CC$170)+10*(ROWS(CC157:CC$170)-1))/100</f>
        <v>1.34</v>
      </c>
      <c r="CD157" s="151">
        <f>(COLUMNS($BZ157:CD$170)+10*(ROWS(CD157:CD$170)-1))/100</f>
        <v>1.35</v>
      </c>
      <c r="CE157" s="151">
        <f>(COLUMNS($BZ157:CE$170)+10*(ROWS(CE157:CE$170)-1))/100</f>
        <v>1.36</v>
      </c>
      <c r="CF157" s="151">
        <f>(COLUMNS($BZ157:CF$170)+10*(ROWS(CF157:CF$170)-1))/100</f>
        <v>1.37</v>
      </c>
      <c r="CG157" s="151">
        <f>(COLUMNS($BZ157:CG$170)+10*(ROWS(CG157:CG$170)-1))/100</f>
        <v>1.38</v>
      </c>
      <c r="CH157" s="151">
        <f>(COLUMNS($BZ157:CH$170)+10*(ROWS(CH157:CH$170)-1))/100</f>
        <v>1.39</v>
      </c>
      <c r="CI157" s="149">
        <f>(COLUMNS($BZ157:CI$170)+10*(ROWS(CI157:CI$170)-1))/100</f>
        <v>1.4</v>
      </c>
      <c r="CM157" s="75" t="str">
        <f>IF($CP$342&lt;10, "Inflation for your current decile has been higher than average for "&amp;'Data and Formulas'!$Z$4*100&amp;"% of the time since 2006", 0)</f>
        <v>Inflation for your current decile has been higher than average for 41% of the time since 2006</v>
      </c>
    </row>
    <row r="158" spans="78:102">
      <c r="BZ158" s="148">
        <f>(COLUMNS($BZ158:BZ$170)+10*(ROWS(BZ158:BZ$170)-1))/100</f>
        <v>1.21</v>
      </c>
      <c r="CA158" s="151">
        <f>(COLUMNS($BZ158:CA$170)+10*(ROWS(CA158:CA$170)-1))/100</f>
        <v>1.22</v>
      </c>
      <c r="CB158" s="151">
        <f>(COLUMNS($BZ158:CB$170)+10*(ROWS(CB158:CB$170)-1))/100</f>
        <v>1.23</v>
      </c>
      <c r="CC158" s="151">
        <f>(COLUMNS($BZ158:CC$170)+10*(ROWS(CC158:CC$170)-1))/100</f>
        <v>1.24</v>
      </c>
      <c r="CD158" s="151">
        <f>(COLUMNS($BZ158:CD$170)+10*(ROWS(CD158:CD$170)-1))/100</f>
        <v>1.25</v>
      </c>
      <c r="CE158" s="151">
        <f>(COLUMNS($BZ158:CE$170)+10*(ROWS(CE158:CE$170)-1))/100</f>
        <v>1.26</v>
      </c>
      <c r="CF158" s="151">
        <f>(COLUMNS($BZ158:CF$170)+10*(ROWS(CF158:CF$170)-1))/100</f>
        <v>1.27</v>
      </c>
      <c r="CG158" s="151">
        <f>(COLUMNS($BZ158:CG$170)+10*(ROWS(CG158:CG$170)-1))/100</f>
        <v>1.28</v>
      </c>
      <c r="CH158" s="151">
        <f>(COLUMNS($BZ158:CH$170)+10*(ROWS(CH158:CH$170)-1))/100</f>
        <v>1.29</v>
      </c>
      <c r="CI158" s="149">
        <f>(COLUMNS($BZ158:CI$170)+10*(ROWS(CI158:CI$170)-1))/100</f>
        <v>1.3</v>
      </c>
    </row>
    <row r="159" spans="78:102">
      <c r="BZ159" s="148">
        <f>(COLUMNS($BZ159:BZ$170)+10*(ROWS(BZ159:BZ$170)-1))/100</f>
        <v>1.1100000000000001</v>
      </c>
      <c r="CA159" s="151">
        <f>(COLUMNS($BZ159:CA$170)+10*(ROWS(CA159:CA$170)-1))/100</f>
        <v>1.1200000000000001</v>
      </c>
      <c r="CB159" s="151">
        <f>(COLUMNS($BZ159:CB$170)+10*(ROWS(CB159:CB$170)-1))/100</f>
        <v>1.1299999999999999</v>
      </c>
      <c r="CC159" s="151">
        <f>(COLUMNS($BZ159:CC$170)+10*(ROWS(CC159:CC$170)-1))/100</f>
        <v>1.1399999999999999</v>
      </c>
      <c r="CD159" s="151">
        <f>(COLUMNS($BZ159:CD$170)+10*(ROWS(CD159:CD$170)-1))/100</f>
        <v>1.1499999999999999</v>
      </c>
      <c r="CE159" s="151">
        <f>(COLUMNS($BZ159:CE$170)+10*(ROWS(CE159:CE$170)-1))/100</f>
        <v>1.1599999999999999</v>
      </c>
      <c r="CF159" s="151">
        <f>(COLUMNS($BZ159:CF$170)+10*(ROWS(CF159:CF$170)-1))/100</f>
        <v>1.17</v>
      </c>
      <c r="CG159" s="151">
        <f>(COLUMNS($BZ159:CG$170)+10*(ROWS(CG159:CG$170)-1))/100</f>
        <v>1.18</v>
      </c>
      <c r="CH159" s="151">
        <f>(COLUMNS($BZ159:CH$170)+10*(ROWS(CH159:CH$170)-1))/100</f>
        <v>1.19</v>
      </c>
      <c r="CI159" s="149">
        <f>(COLUMNS($BZ159:CI$170)+10*(ROWS(CI159:CI$170)-1))/100</f>
        <v>1.2</v>
      </c>
    </row>
    <row r="160" spans="78:102" ht="15.75" thickBot="1">
      <c r="BZ160" s="155">
        <f>(COLUMNS($BZ160:BZ$170)+10*(ROWS(BZ160:BZ$170)-1))/100</f>
        <v>1.01</v>
      </c>
      <c r="CA160" s="154">
        <f>(COLUMNS($BZ160:CA$170)+10*(ROWS(CA160:CA$170)-1))/100</f>
        <v>1.02</v>
      </c>
      <c r="CB160" s="154">
        <f>(COLUMNS($BZ160:CB$170)+10*(ROWS(CB160:CB$170)-1))/100</f>
        <v>1.03</v>
      </c>
      <c r="CC160" s="154">
        <f>(COLUMNS($BZ160:CC$170)+10*(ROWS(CC160:CC$170)-1))/100</f>
        <v>1.04</v>
      </c>
      <c r="CD160" s="154">
        <f>(COLUMNS($BZ160:CD$170)+10*(ROWS(CD160:CD$170)-1))/100</f>
        <v>1.05</v>
      </c>
      <c r="CE160" s="154">
        <f>(COLUMNS($BZ160:CE$170)+10*(ROWS(CE160:CE$170)-1))/100</f>
        <v>1.06</v>
      </c>
      <c r="CF160" s="154">
        <f>(COLUMNS($BZ160:CF$170)+10*(ROWS(CF160:CF$170)-1))/100</f>
        <v>1.07</v>
      </c>
      <c r="CG160" s="154">
        <f>(COLUMNS($BZ160:CG$170)+10*(ROWS(CG160:CG$170)-1))/100</f>
        <v>1.08</v>
      </c>
      <c r="CH160" s="154">
        <f>(COLUMNS($BZ160:CH$170)+10*(ROWS(CH160:CH$170)-1))/100</f>
        <v>1.0900000000000001</v>
      </c>
      <c r="CI160" s="156">
        <f>(COLUMNS($BZ160:CI$170)+10*(ROWS(CI160:CI$170)-1))/100</f>
        <v>1.1000000000000001</v>
      </c>
    </row>
    <row r="161" spans="77:112" ht="15.75" thickTop="1">
      <c r="BY161" s="57"/>
      <c r="BZ161" s="272">
        <f>(COLUMNS($BZ161:BZ$170)+10*(ROWS(BZ161:BZ$170)-1))/100</f>
        <v>0.91</v>
      </c>
      <c r="CA161" s="273">
        <f>(COLUMNS($BZ161:CA$170)+10*(ROWS(CA161:CA$170)-1))/100</f>
        <v>0.92</v>
      </c>
      <c r="CB161" s="273">
        <f>(COLUMNS($BZ161:CB$170)+10*(ROWS(CB161:CB$170)-1))/100</f>
        <v>0.93</v>
      </c>
      <c r="CC161" s="273">
        <f>(COLUMNS($BZ161:CC$170)+10*(ROWS(CC161:CC$170)-1))/100</f>
        <v>0.94</v>
      </c>
      <c r="CD161" s="273">
        <f>(COLUMNS($BZ161:CD$170)+10*(ROWS(CD161:CD$170)-1))/100</f>
        <v>0.95</v>
      </c>
      <c r="CE161" s="273">
        <f>(COLUMNS($BZ161:CE$170)+10*(ROWS(CE161:CE$170)-1))/100</f>
        <v>0.96</v>
      </c>
      <c r="CF161" s="273">
        <f>(COLUMNS($BZ161:CF$170)+10*(ROWS(CF161:CF$170)-1))/100</f>
        <v>0.97</v>
      </c>
      <c r="CG161" s="273">
        <f>(COLUMNS($BZ161:CG$170)+10*(ROWS(CG161:CG$170)-1))/100</f>
        <v>0.98</v>
      </c>
      <c r="CH161" s="273">
        <f>(COLUMNS($BZ161:CH$170)+10*(ROWS(CH161:CH$170)-1))/100</f>
        <v>0.99</v>
      </c>
      <c r="CI161" s="274">
        <f>(COLUMNS($BZ161:CI$170)+10*(ROWS(CI161:CI$170)-1))/100</f>
        <v>1</v>
      </c>
    </row>
    <row r="162" spans="77:112" ht="15" customHeight="1">
      <c r="BY162" s="57"/>
      <c r="BZ162" s="275">
        <f>(COLUMNS($BZ162:BZ$170)+10*(ROWS(BZ162:BZ$170)-1))/100</f>
        <v>0.81</v>
      </c>
      <c r="CA162" s="145">
        <f>(COLUMNS($BZ162:CA$170)+10*(ROWS(CA162:CA$170)-1))/100</f>
        <v>0.82</v>
      </c>
      <c r="CB162" s="145">
        <f>(COLUMNS($BZ162:CB$170)+10*(ROWS(CB162:CB$170)-1))/100</f>
        <v>0.83</v>
      </c>
      <c r="CC162" s="145">
        <f>(COLUMNS($BZ162:CC$170)+10*(ROWS(CC162:CC$170)-1))/100</f>
        <v>0.84</v>
      </c>
      <c r="CD162" s="145">
        <f>(COLUMNS($BZ162:CD$170)+10*(ROWS(CD162:CD$170)-1))/100</f>
        <v>0.85</v>
      </c>
      <c r="CE162" s="145">
        <f>(COLUMNS($BZ162:CE$170)+10*(ROWS(CE162:CE$170)-1))/100</f>
        <v>0.86</v>
      </c>
      <c r="CF162" s="145">
        <f>(COLUMNS($BZ162:CF$170)+10*(ROWS(CF162:CF$170)-1))/100</f>
        <v>0.87</v>
      </c>
      <c r="CG162" s="145">
        <f>(COLUMNS($BZ162:CG$170)+10*(ROWS(CG162:CG$170)-1))/100</f>
        <v>0.88</v>
      </c>
      <c r="CH162" s="145">
        <f>(COLUMNS($BZ162:CH$170)+10*(ROWS(CH162:CH$170)-1))/100</f>
        <v>0.89</v>
      </c>
      <c r="CI162" s="276">
        <f>(COLUMNS($BZ162:CI$170)+10*(ROWS(CI162:CI$170)-1))/100</f>
        <v>0.9</v>
      </c>
      <c r="CM162" s="95"/>
      <c r="CN162" s="96"/>
      <c r="CO162" s="96"/>
      <c r="CP162" s="96"/>
      <c r="CQ162" s="96"/>
      <c r="CR162" s="96"/>
      <c r="CS162" s="96"/>
      <c r="CT162" s="96"/>
      <c r="CU162" s="96"/>
      <c r="CV162" s="96"/>
      <c r="CW162" s="96"/>
      <c r="CX162" s="96"/>
      <c r="CY162" s="96"/>
      <c r="CZ162" s="96"/>
      <c r="DA162" s="96"/>
      <c r="DB162" s="96"/>
      <c r="DC162" s="96"/>
      <c r="DD162" s="96"/>
      <c r="DE162" s="96"/>
      <c r="DF162" s="96"/>
      <c r="DG162" s="96"/>
      <c r="DH162" s="96"/>
    </row>
    <row r="163" spans="77:112" ht="15" customHeight="1">
      <c r="BY163" s="57"/>
      <c r="BZ163" s="275">
        <f>(COLUMNS($BZ163:BZ$170)+10*(ROWS(BZ163:BZ$170)-1))/100</f>
        <v>0.71</v>
      </c>
      <c r="CA163" s="145">
        <f>(COLUMNS($BZ163:CA$170)+10*(ROWS(CA163:CA$170)-1))/100</f>
        <v>0.72</v>
      </c>
      <c r="CB163" s="145">
        <f>(COLUMNS($BZ163:CB$170)+10*(ROWS(CB163:CB$170)-1))/100</f>
        <v>0.73</v>
      </c>
      <c r="CC163" s="145">
        <f>(COLUMNS($BZ163:CC$170)+10*(ROWS(CC163:CC$170)-1))/100</f>
        <v>0.74</v>
      </c>
      <c r="CD163" s="145">
        <f>(COLUMNS($BZ163:CD$170)+10*(ROWS(CD163:CD$170)-1))/100</f>
        <v>0.75</v>
      </c>
      <c r="CE163" s="145">
        <f>(COLUMNS($BZ163:CE$170)+10*(ROWS(CE163:CE$170)-1))/100</f>
        <v>0.76</v>
      </c>
      <c r="CF163" s="145">
        <f>(COLUMNS($BZ163:CF$170)+10*(ROWS(CF163:CF$170)-1))/100</f>
        <v>0.77</v>
      </c>
      <c r="CG163" s="145">
        <f>(COLUMNS($BZ163:CG$170)+10*(ROWS(CG163:CG$170)-1))/100</f>
        <v>0.78</v>
      </c>
      <c r="CH163" s="145">
        <f>(COLUMNS($BZ163:CH$170)+10*(ROWS(CH163:CH$170)-1))/100</f>
        <v>0.79</v>
      </c>
      <c r="CI163" s="276">
        <f>(COLUMNS($BZ163:CI$170)+10*(ROWS(CI163:CI$170)-1))/100</f>
        <v>0.8</v>
      </c>
      <c r="CM163" s="95"/>
      <c r="CN163" s="97">
        <v>0.01</v>
      </c>
      <c r="CO163" s="98">
        <v>0.06</v>
      </c>
      <c r="CP163" s="98">
        <v>0.11</v>
      </c>
      <c r="CQ163" s="98">
        <v>0.16</v>
      </c>
      <c r="CR163" s="98">
        <v>0.21</v>
      </c>
      <c r="CS163" s="98">
        <v>0.26</v>
      </c>
      <c r="CT163" s="98">
        <v>0.31</v>
      </c>
      <c r="CU163" s="98">
        <v>0.36</v>
      </c>
      <c r="CV163" s="98">
        <v>0.41</v>
      </c>
      <c r="CW163" s="98">
        <v>0.46</v>
      </c>
      <c r="CX163" s="98">
        <v>0.51</v>
      </c>
      <c r="CY163" s="98">
        <v>0.56000000000000005</v>
      </c>
      <c r="CZ163" s="98">
        <v>0.61</v>
      </c>
      <c r="DA163" s="98">
        <v>0.66</v>
      </c>
      <c r="DB163" s="98">
        <v>0.71</v>
      </c>
      <c r="DC163" s="98">
        <v>0.76</v>
      </c>
      <c r="DD163" s="98">
        <v>0.81</v>
      </c>
      <c r="DE163" s="98">
        <v>0.86</v>
      </c>
      <c r="DF163" s="98">
        <v>0.91</v>
      </c>
      <c r="DG163" s="99">
        <v>0.96</v>
      </c>
      <c r="DH163" s="96"/>
    </row>
    <row r="164" spans="77:112" ht="15" customHeight="1">
      <c r="BY164" s="57"/>
      <c r="BZ164" s="275">
        <f>(COLUMNS($BZ164:BZ$170)+10*(ROWS(BZ164:BZ$170)-1))/100</f>
        <v>0.61</v>
      </c>
      <c r="CA164" s="145">
        <f>(COLUMNS($BZ164:CA$170)+10*(ROWS(CA164:CA$170)-1))/100</f>
        <v>0.62</v>
      </c>
      <c r="CB164" s="145">
        <f>(COLUMNS($BZ164:CB$170)+10*(ROWS(CB164:CB$170)-1))/100</f>
        <v>0.63</v>
      </c>
      <c r="CC164" s="145">
        <f>(COLUMNS($BZ164:CC$170)+10*(ROWS(CC164:CC$170)-1))/100</f>
        <v>0.64</v>
      </c>
      <c r="CD164" s="145">
        <f>(COLUMNS($BZ164:CD$170)+10*(ROWS(CD164:CD$170)-1))/100</f>
        <v>0.65</v>
      </c>
      <c r="CE164" s="145">
        <f>(COLUMNS($BZ164:CE$170)+10*(ROWS(CE164:CE$170)-1))/100</f>
        <v>0.66</v>
      </c>
      <c r="CF164" s="145">
        <f>(COLUMNS($BZ164:CF$170)+10*(ROWS(CF164:CF$170)-1))/100</f>
        <v>0.67</v>
      </c>
      <c r="CG164" s="145">
        <f>(COLUMNS($BZ164:CG$170)+10*(ROWS(CG164:CG$170)-1))/100</f>
        <v>0.68</v>
      </c>
      <c r="CH164" s="145">
        <f>(COLUMNS($BZ164:CH$170)+10*(ROWS(CH164:CH$170)-1))/100</f>
        <v>0.69</v>
      </c>
      <c r="CI164" s="276">
        <f>(COLUMNS($BZ164:CI$170)+10*(ROWS(CI164:CI$170)-1))/100</f>
        <v>0.7</v>
      </c>
      <c r="CM164" s="95"/>
      <c r="CN164" s="100">
        <v>0.02</v>
      </c>
      <c r="CO164" s="101">
        <v>7.0000000000000007E-2</v>
      </c>
      <c r="CP164" s="101">
        <v>0.12</v>
      </c>
      <c r="CQ164" s="101">
        <v>0.17</v>
      </c>
      <c r="CR164" s="101">
        <v>0.22</v>
      </c>
      <c r="CS164" s="101">
        <v>0.27</v>
      </c>
      <c r="CT164" s="101">
        <v>0.32</v>
      </c>
      <c r="CU164" s="101">
        <v>0.37</v>
      </c>
      <c r="CV164" s="101">
        <v>0.42</v>
      </c>
      <c r="CW164" s="101">
        <v>0.47</v>
      </c>
      <c r="CX164" s="101">
        <v>0.52</v>
      </c>
      <c r="CY164" s="101">
        <v>0.56999999999999995</v>
      </c>
      <c r="CZ164" s="101">
        <v>0.62</v>
      </c>
      <c r="DA164" s="101">
        <v>0.67</v>
      </c>
      <c r="DB164" s="101">
        <v>0.72</v>
      </c>
      <c r="DC164" s="101">
        <v>0.77</v>
      </c>
      <c r="DD164" s="101">
        <v>0.82</v>
      </c>
      <c r="DE164" s="101">
        <v>0.87</v>
      </c>
      <c r="DF164" s="101">
        <v>0.92</v>
      </c>
      <c r="DG164" s="102">
        <v>0.97</v>
      </c>
      <c r="DH164" s="96"/>
    </row>
    <row r="165" spans="77:112" ht="15" customHeight="1">
      <c r="BY165" s="57"/>
      <c r="BZ165" s="277">
        <f>(COLUMNS($BZ165:BZ$170)+10*(ROWS(BZ165:BZ$170)-1))/100</f>
        <v>0.51</v>
      </c>
      <c r="CA165" s="152">
        <f>(COLUMNS($BZ165:CA$170)+10*(ROWS(CA165:CA$170)-1))/100</f>
        <v>0.52</v>
      </c>
      <c r="CB165" s="153">
        <f>(COLUMNS($BZ165:CB$170)+10*(ROWS(CB165:CB$170)-1))/100</f>
        <v>0.53</v>
      </c>
      <c r="CC165" s="153">
        <f>(COLUMNS($BZ165:CC$170)+10*(ROWS(CC165:CC$170)-1))/100</f>
        <v>0.54</v>
      </c>
      <c r="CD165" s="153">
        <f>(COLUMNS($BZ165:CD$170)+10*(ROWS(CD165:CD$170)-1))/100</f>
        <v>0.55000000000000004</v>
      </c>
      <c r="CE165" s="153">
        <f>(COLUMNS($BZ165:CE$170)+10*(ROWS(CE165:CE$170)-1))/100</f>
        <v>0.56000000000000005</v>
      </c>
      <c r="CF165" s="153">
        <f>(COLUMNS($BZ165:CF$170)+10*(ROWS(CF165:CF$170)-1))/100</f>
        <v>0.56999999999999995</v>
      </c>
      <c r="CG165" s="153">
        <f>(COLUMNS($BZ165:CG$170)+10*(ROWS(CG165:CG$170)-1))/100</f>
        <v>0.57999999999999996</v>
      </c>
      <c r="CH165" s="153">
        <f>(COLUMNS($BZ165:CH$170)+10*(ROWS(CH165:CH$170)-1))/100</f>
        <v>0.59</v>
      </c>
      <c r="CI165" s="278">
        <f>(COLUMNS($BZ165:CI$170)+10*(ROWS(CI165:CI$170)-1))/100</f>
        <v>0.6</v>
      </c>
      <c r="CM165" s="95"/>
      <c r="CN165" s="100">
        <v>0.03</v>
      </c>
      <c r="CO165" s="101">
        <v>0.08</v>
      </c>
      <c r="CP165" s="101">
        <v>0.13</v>
      </c>
      <c r="CQ165" s="101">
        <v>0.18</v>
      </c>
      <c r="CR165" s="101">
        <v>0.23</v>
      </c>
      <c r="CS165" s="101">
        <v>0.28000000000000003</v>
      </c>
      <c r="CT165" s="101">
        <v>0.33</v>
      </c>
      <c r="CU165" s="101">
        <v>0.38</v>
      </c>
      <c r="CV165" s="101">
        <v>0.43</v>
      </c>
      <c r="CW165" s="101">
        <v>0.48</v>
      </c>
      <c r="CX165" s="101">
        <v>0.53</v>
      </c>
      <c r="CY165" s="101">
        <v>0.57999999999999996</v>
      </c>
      <c r="CZ165" s="101">
        <v>0.63</v>
      </c>
      <c r="DA165" s="101">
        <v>0.68</v>
      </c>
      <c r="DB165" s="101">
        <v>0.73</v>
      </c>
      <c r="DC165" s="101">
        <v>0.78</v>
      </c>
      <c r="DD165" s="101">
        <v>0.83</v>
      </c>
      <c r="DE165" s="101">
        <v>0.88</v>
      </c>
      <c r="DF165" s="101">
        <v>0.93</v>
      </c>
      <c r="DG165" s="102">
        <v>0.98</v>
      </c>
      <c r="DH165" s="96"/>
    </row>
    <row r="166" spans="77:112" ht="15" customHeight="1">
      <c r="BY166" s="57"/>
      <c r="BZ166" s="279">
        <f>(COLUMNS($BZ166:BZ$170)+10*(ROWS(BZ166:BZ$170)-1))/100</f>
        <v>0.41</v>
      </c>
      <c r="CA166" s="151">
        <f>(COLUMNS($BZ166:CA$170)+10*(ROWS(CA166:CA$170)-1))/100</f>
        <v>0.42</v>
      </c>
      <c r="CB166" s="151">
        <f>(COLUMNS($BZ166:CB$170)+10*(ROWS(CB166:CB$170)-1))/100</f>
        <v>0.43</v>
      </c>
      <c r="CC166" s="151">
        <f>(COLUMNS($BZ166:CC$170)+10*(ROWS(CC166:CC$170)-1))/100</f>
        <v>0.44</v>
      </c>
      <c r="CD166" s="151">
        <f>(COLUMNS($BZ166:CD$170)+10*(ROWS(CD166:CD$170)-1))/100</f>
        <v>0.45</v>
      </c>
      <c r="CE166" s="151">
        <f>(COLUMNS($BZ166:CE$170)+10*(ROWS(CE166:CE$170)-1))/100</f>
        <v>0.46</v>
      </c>
      <c r="CF166" s="151">
        <f>(COLUMNS($BZ166:CF$170)+10*(ROWS(CF166:CF$170)-1))/100</f>
        <v>0.47</v>
      </c>
      <c r="CG166" s="151">
        <f>(COLUMNS($BZ166:CG$170)+10*(ROWS(CG166:CG$170)-1))/100</f>
        <v>0.48</v>
      </c>
      <c r="CH166" s="151">
        <f>(COLUMNS($BZ166:CH$170)+10*(ROWS(CH166:CH$170)-1))/100</f>
        <v>0.49</v>
      </c>
      <c r="CI166" s="280">
        <f>(COLUMNS($BZ166:CI$170)+10*(ROWS(CI166:CI$170)-1))/100</f>
        <v>0.5</v>
      </c>
      <c r="CM166" s="95"/>
      <c r="CN166" s="100">
        <v>0.04</v>
      </c>
      <c r="CO166" s="101">
        <v>0.09</v>
      </c>
      <c r="CP166" s="101">
        <v>0.14000000000000001</v>
      </c>
      <c r="CQ166" s="101">
        <v>0.19</v>
      </c>
      <c r="CR166" s="101">
        <v>0.24</v>
      </c>
      <c r="CS166" s="101">
        <v>0.28999999999999998</v>
      </c>
      <c r="CT166" s="101">
        <v>0.34</v>
      </c>
      <c r="CU166" s="101">
        <v>0.39</v>
      </c>
      <c r="CV166" s="101">
        <v>0.44</v>
      </c>
      <c r="CW166" s="101">
        <v>0.49</v>
      </c>
      <c r="CX166" s="101">
        <v>0.54</v>
      </c>
      <c r="CY166" s="101">
        <v>0.59</v>
      </c>
      <c r="CZ166" s="101">
        <v>0.64</v>
      </c>
      <c r="DA166" s="101">
        <v>0.69</v>
      </c>
      <c r="DB166" s="101">
        <v>0.74</v>
      </c>
      <c r="DC166" s="101">
        <v>0.79</v>
      </c>
      <c r="DD166" s="101">
        <v>0.84</v>
      </c>
      <c r="DE166" s="101">
        <v>0.89</v>
      </c>
      <c r="DF166" s="101">
        <v>0.94</v>
      </c>
      <c r="DG166" s="102">
        <v>0.99</v>
      </c>
      <c r="DH166" s="96"/>
    </row>
    <row r="167" spans="77:112" ht="15" customHeight="1">
      <c r="BY167" s="57"/>
      <c r="BZ167" s="279">
        <f>(COLUMNS($BZ167:BZ$170)+10*(ROWS(BZ167:BZ$170)-1))/100</f>
        <v>0.31</v>
      </c>
      <c r="CA167" s="151">
        <f>(COLUMNS($BZ167:CA$170)+10*(ROWS(CA167:CA$170)-1))/100</f>
        <v>0.32</v>
      </c>
      <c r="CB167" s="151">
        <f>(COLUMNS($BZ167:CB$170)+10*(ROWS(CB167:CB$170)-1))/100</f>
        <v>0.33</v>
      </c>
      <c r="CC167" s="151">
        <f>(COLUMNS($BZ167:CC$170)+10*(ROWS(CC167:CC$170)-1))/100</f>
        <v>0.34</v>
      </c>
      <c r="CD167" s="151">
        <f>(COLUMNS($BZ167:CD$170)+10*(ROWS(CD167:CD$170)-1))/100</f>
        <v>0.35</v>
      </c>
      <c r="CE167" s="151">
        <f>(COLUMNS($BZ167:CE$170)+10*(ROWS(CE167:CE$170)-1))/100</f>
        <v>0.36</v>
      </c>
      <c r="CF167" s="151">
        <f>(COLUMNS($BZ167:CF$170)+10*(ROWS(CF167:CF$170)-1))/100</f>
        <v>0.37</v>
      </c>
      <c r="CG167" s="151">
        <f>(COLUMNS($BZ167:CG$170)+10*(ROWS(CG167:CG$170)-1))/100</f>
        <v>0.38</v>
      </c>
      <c r="CH167" s="151">
        <f>(COLUMNS($BZ167:CH$170)+10*(ROWS(CH167:CH$170)-1))/100</f>
        <v>0.39</v>
      </c>
      <c r="CI167" s="280">
        <f>(COLUMNS($BZ167:CI$170)+10*(ROWS(CI167:CI$170)-1))/100</f>
        <v>0.4</v>
      </c>
      <c r="CM167" s="95"/>
      <c r="CN167" s="103">
        <v>0.05</v>
      </c>
      <c r="CO167" s="104">
        <v>0.1</v>
      </c>
      <c r="CP167" s="104">
        <v>0.15</v>
      </c>
      <c r="CQ167" s="104">
        <v>0.2</v>
      </c>
      <c r="CR167" s="104">
        <v>0.25</v>
      </c>
      <c r="CS167" s="104">
        <v>0.3</v>
      </c>
      <c r="CT167" s="104">
        <v>0.35</v>
      </c>
      <c r="CU167" s="104">
        <v>0.4</v>
      </c>
      <c r="CV167" s="104">
        <v>0.45</v>
      </c>
      <c r="CW167" s="104">
        <v>0.5</v>
      </c>
      <c r="CX167" s="104">
        <v>0.55000000000000004</v>
      </c>
      <c r="CY167" s="104">
        <v>0.6</v>
      </c>
      <c r="CZ167" s="104">
        <v>0.65</v>
      </c>
      <c r="DA167" s="104">
        <v>0.7</v>
      </c>
      <c r="DB167" s="104">
        <v>0.75</v>
      </c>
      <c r="DC167" s="104">
        <v>0.8</v>
      </c>
      <c r="DD167" s="104">
        <v>0.85</v>
      </c>
      <c r="DE167" s="104">
        <v>0.9</v>
      </c>
      <c r="DF167" s="104">
        <v>0.95</v>
      </c>
      <c r="DG167" s="105">
        <v>1</v>
      </c>
      <c r="DH167" s="96"/>
    </row>
    <row r="168" spans="77:112" ht="15" customHeight="1">
      <c r="BY168" s="57"/>
      <c r="BZ168" s="279">
        <f>(COLUMNS($BZ168:BZ$170)+10*(ROWS(BZ168:BZ$170)-1))/100</f>
        <v>0.21</v>
      </c>
      <c r="CA168" s="151">
        <f>(COLUMNS($BZ168:CA$170)+10*(ROWS(CA168:CA$170)-1))/100</f>
        <v>0.22</v>
      </c>
      <c r="CB168" s="151">
        <f>(COLUMNS($BZ168:CB$170)+10*(ROWS(CB168:CB$170)-1))/100</f>
        <v>0.23</v>
      </c>
      <c r="CC168" s="151">
        <f>(COLUMNS($BZ168:CC$170)+10*(ROWS(CC168:CC$170)-1))/100</f>
        <v>0.24</v>
      </c>
      <c r="CD168" s="151">
        <f>(COLUMNS($BZ168:CD$170)+10*(ROWS(CD168:CD$170)-1))/100</f>
        <v>0.25</v>
      </c>
      <c r="CE168" s="151">
        <f>(COLUMNS($BZ168:CE$170)+10*(ROWS(CE168:CE$170)-1))/100</f>
        <v>0.26</v>
      </c>
      <c r="CF168" s="151">
        <f>(COLUMNS($BZ168:CF$170)+10*(ROWS(CF168:CF$170)-1))/100</f>
        <v>0.27</v>
      </c>
      <c r="CG168" s="151">
        <f>(COLUMNS($BZ168:CG$170)+10*(ROWS(CG168:CG$170)-1))/100</f>
        <v>0.28000000000000003</v>
      </c>
      <c r="CH168" s="151">
        <f>(COLUMNS($BZ168:CH$170)+10*(ROWS(CH168:CH$170)-1))/100</f>
        <v>0.28999999999999998</v>
      </c>
      <c r="CI168" s="280">
        <f>(COLUMNS($BZ168:CI$170)+10*(ROWS(CI168:CI$170)-1))/100</f>
        <v>0.3</v>
      </c>
      <c r="CM168" s="95"/>
      <c r="CN168" s="106"/>
      <c r="CO168" s="106"/>
      <c r="CP168" s="106"/>
      <c r="CQ168" s="106"/>
      <c r="CR168" s="106"/>
      <c r="CS168" s="106"/>
      <c r="CT168" s="106"/>
      <c r="CU168" s="106"/>
      <c r="CV168" s="106"/>
      <c r="CW168" s="106"/>
      <c r="CX168" s="106"/>
      <c r="CY168" s="106"/>
      <c r="CZ168" s="106"/>
      <c r="DA168" s="106"/>
      <c r="DB168" s="106"/>
      <c r="DC168" s="106"/>
      <c r="DD168" s="106"/>
      <c r="DE168" s="106"/>
      <c r="DF168" s="106"/>
      <c r="DG168" s="106"/>
      <c r="DH168" s="95"/>
    </row>
    <row r="169" spans="77:112" ht="15" customHeight="1">
      <c r="BY169" s="57"/>
      <c r="BZ169" s="279">
        <f>(COLUMNS($BZ169:BZ$170)+10*(ROWS(BZ169:BZ$170)-1))/100</f>
        <v>0.11</v>
      </c>
      <c r="CA169" s="151">
        <f>(COLUMNS($BZ169:CA$170)+10*(ROWS(CA169:CA$170)-1))/100</f>
        <v>0.12</v>
      </c>
      <c r="CB169" s="151">
        <f>(COLUMNS($BZ169:CB$170)+10*(ROWS(CB169:CB$170)-1))/100</f>
        <v>0.13</v>
      </c>
      <c r="CC169" s="151">
        <f>(COLUMNS($BZ169:CC$170)+10*(ROWS(CC169:CC$170)-1))/100</f>
        <v>0.14000000000000001</v>
      </c>
      <c r="CD169" s="151">
        <f>(COLUMNS($BZ169:CD$170)+10*(ROWS(CD169:CD$170)-1))/100</f>
        <v>0.15</v>
      </c>
      <c r="CE169" s="151">
        <f>(COLUMNS($BZ169:CE$170)+10*(ROWS(CE169:CE$170)-1))/100</f>
        <v>0.16</v>
      </c>
      <c r="CF169" s="151">
        <f>(COLUMNS($BZ169:CF$170)+10*(ROWS(CF169:CF$170)-1))/100</f>
        <v>0.17</v>
      </c>
      <c r="CG169" s="151">
        <f>(COLUMNS($BZ169:CG$170)+10*(ROWS(CG169:CG$170)-1))/100</f>
        <v>0.18</v>
      </c>
      <c r="CH169" s="151">
        <f>(COLUMNS($BZ169:CH$170)+10*(ROWS(CH169:CH$170)-1))/100</f>
        <v>0.19</v>
      </c>
      <c r="CI169" s="280">
        <f>(COLUMNS($BZ169:CI$170)+10*(ROWS(CI169:CI$170)-1))/100</f>
        <v>0.2</v>
      </c>
      <c r="CM169" s="95"/>
      <c r="CN169" s="107">
        <v>0.01</v>
      </c>
      <c r="CO169" s="108">
        <v>0.06</v>
      </c>
      <c r="CP169" s="109">
        <v>0.11</v>
      </c>
      <c r="CQ169" s="110">
        <v>0.16</v>
      </c>
      <c r="CR169" s="110">
        <v>0.21</v>
      </c>
      <c r="CS169" s="110">
        <v>0.26</v>
      </c>
      <c r="CT169" s="110">
        <v>0.31</v>
      </c>
      <c r="CU169" s="110">
        <v>0.36</v>
      </c>
      <c r="CV169" s="110">
        <v>0.41</v>
      </c>
      <c r="CW169" s="110">
        <v>0.46</v>
      </c>
      <c r="CX169" s="110">
        <v>0.51</v>
      </c>
      <c r="CY169" s="110">
        <v>0.56000000000000005</v>
      </c>
      <c r="CZ169" s="110">
        <v>0.61</v>
      </c>
      <c r="DA169" s="110">
        <v>0.66</v>
      </c>
      <c r="DB169" s="110">
        <v>0.71</v>
      </c>
      <c r="DC169" s="110">
        <v>0.76</v>
      </c>
      <c r="DD169" s="110">
        <v>0.81</v>
      </c>
      <c r="DE169" s="110">
        <v>0.86</v>
      </c>
      <c r="DF169" s="110">
        <v>0.91</v>
      </c>
      <c r="DG169" s="111">
        <v>0.96</v>
      </c>
      <c r="DH169" s="95"/>
    </row>
    <row r="170" spans="77:112" ht="15" customHeight="1" thickBot="1">
      <c r="BY170" s="57"/>
      <c r="BZ170" s="281">
        <f>(COLUMNS($BZ170:BZ$170)+10*(ROWS(BZ170:BZ$170)-1))/100</f>
        <v>0.01</v>
      </c>
      <c r="CA170" s="282">
        <f>(COLUMNS($BZ170:CA$170)+10*(ROWS(CA170:CA$170)-1))/100</f>
        <v>0.02</v>
      </c>
      <c r="CB170" s="282">
        <f>(COLUMNS($BZ170:CB$170)+10*(ROWS(CB170:CB$170)-1))/100</f>
        <v>0.03</v>
      </c>
      <c r="CC170" s="282">
        <f>(COLUMNS($BZ170:CC$170)+10*(ROWS(CC170:CC$170)-1))/100</f>
        <v>0.04</v>
      </c>
      <c r="CD170" s="282">
        <f>(COLUMNS($BZ170:CD$170)+10*(ROWS(CD170:CD$170)-1))/100</f>
        <v>0.05</v>
      </c>
      <c r="CE170" s="282">
        <f>(COLUMNS($BZ170:CE$170)+10*(ROWS(CE170:CE$170)-1))/100</f>
        <v>0.06</v>
      </c>
      <c r="CF170" s="282">
        <f>(COLUMNS($BZ170:CF$170)+10*(ROWS(CF170:CF$170)-1))/100</f>
        <v>7.0000000000000007E-2</v>
      </c>
      <c r="CG170" s="282">
        <f>(COLUMNS($BZ170:CG$170)+10*(ROWS(CG170:CG$170)-1))/100</f>
        <v>0.08</v>
      </c>
      <c r="CH170" s="282">
        <f>(COLUMNS($BZ170:CH$170)+10*(ROWS(CH170:CH$170)-1))/100</f>
        <v>0.09</v>
      </c>
      <c r="CI170" s="283">
        <f>(COLUMNS($BZ170:CI$170)+10*(ROWS(CI170:CI$170)-1))/100</f>
        <v>0.1</v>
      </c>
      <c r="CM170" s="95"/>
      <c r="CN170" s="112">
        <v>0.02</v>
      </c>
      <c r="CO170" s="101">
        <v>7.0000000000000007E-2</v>
      </c>
      <c r="CP170" s="113">
        <v>0.12</v>
      </c>
      <c r="CQ170" s="113">
        <v>0.17</v>
      </c>
      <c r="CR170" s="113">
        <v>0.22</v>
      </c>
      <c r="CS170" s="113">
        <v>0.27</v>
      </c>
      <c r="CT170" s="113">
        <v>0.32</v>
      </c>
      <c r="CU170" s="113">
        <v>0.37</v>
      </c>
      <c r="CV170" s="113">
        <v>0.42</v>
      </c>
      <c r="CW170" s="113">
        <v>0.47</v>
      </c>
      <c r="CX170" s="113">
        <v>0.52</v>
      </c>
      <c r="CY170" s="113">
        <v>0.56999999999999995</v>
      </c>
      <c r="CZ170" s="113">
        <v>0.62</v>
      </c>
      <c r="DA170" s="113">
        <v>0.67</v>
      </c>
      <c r="DB170" s="113">
        <v>0.72</v>
      </c>
      <c r="DC170" s="113">
        <v>0.77</v>
      </c>
      <c r="DD170" s="113">
        <v>0.82</v>
      </c>
      <c r="DE170" s="113">
        <v>0.87</v>
      </c>
      <c r="DF170" s="113">
        <v>0.92</v>
      </c>
      <c r="DG170" s="114">
        <v>0.97</v>
      </c>
      <c r="DH170" s="95"/>
    </row>
    <row r="171" spans="77:112" ht="15" customHeight="1" thickTop="1">
      <c r="BZ171" s="115"/>
      <c r="CA171" s="115"/>
      <c r="CB171" s="115"/>
      <c r="CC171" s="115"/>
      <c r="CD171" s="115"/>
      <c r="CE171" s="115"/>
      <c r="CF171" s="115"/>
      <c r="CG171" s="115"/>
      <c r="CH171" s="115"/>
      <c r="CI171" s="115"/>
      <c r="CM171" s="95"/>
      <c r="CN171" s="112">
        <v>0.03</v>
      </c>
      <c r="CO171" s="101">
        <v>0.08</v>
      </c>
      <c r="CP171" s="101">
        <v>0.13</v>
      </c>
      <c r="CQ171" s="101">
        <v>0.18</v>
      </c>
      <c r="CR171" s="101">
        <v>0.23</v>
      </c>
      <c r="CS171" s="101">
        <v>0.28000000000000003</v>
      </c>
      <c r="CT171" s="101">
        <v>0.33</v>
      </c>
      <c r="CU171" s="101">
        <v>0.38</v>
      </c>
      <c r="CV171" s="101">
        <v>0.43</v>
      </c>
      <c r="CW171" s="101">
        <v>0.48</v>
      </c>
      <c r="CX171" s="101">
        <v>0.53</v>
      </c>
      <c r="CY171" s="101">
        <v>0.57999999999999996</v>
      </c>
      <c r="CZ171" s="101">
        <v>0.63</v>
      </c>
      <c r="DA171" s="101">
        <v>0.68</v>
      </c>
      <c r="DB171" s="101">
        <v>0.73</v>
      </c>
      <c r="DC171" s="101">
        <v>0.78</v>
      </c>
      <c r="DD171" s="101">
        <v>0.83</v>
      </c>
      <c r="DE171" s="101">
        <v>0.88</v>
      </c>
      <c r="DF171" s="101">
        <v>0.93</v>
      </c>
      <c r="DG171" s="116">
        <v>0.98</v>
      </c>
      <c r="DH171" s="95"/>
    </row>
    <row r="172" spans="77:112" ht="15" customHeight="1">
      <c r="BZ172" s="117">
        <f>(COLUMNS($BZ161:BZ$170)+10*(ROWS(BZ161:BZ$170)-1))/100</f>
        <v>0.91</v>
      </c>
      <c r="CA172" s="117">
        <f>(COLUMNS($BZ161:CA$170)+10*(ROWS(CA161:CA$170)-1))/100</f>
        <v>0.92</v>
      </c>
      <c r="CB172" s="117">
        <f>(COLUMNS($BZ161:CB$170)+10*(ROWS(CB161:CB$170)-1))/100</f>
        <v>0.93</v>
      </c>
      <c r="CC172" s="117">
        <f>(COLUMNS($BZ161:CC$170)+10*(ROWS(CC161:CC$170)-1))/100</f>
        <v>0.94</v>
      </c>
      <c r="CD172" s="117">
        <f>(COLUMNS($BZ161:CD$170)+10*(ROWS(CD161:CD$170)-1))/100</f>
        <v>0.95</v>
      </c>
      <c r="CE172" s="117">
        <f>(COLUMNS($BZ161:CE$170)+10*(ROWS(CE161:CE$170)-1))/100</f>
        <v>0.96</v>
      </c>
      <c r="CF172" s="117">
        <f>(COLUMNS($BZ161:CF$170)+10*(ROWS(CF161:CF$170)-1))/100</f>
        <v>0.97</v>
      </c>
      <c r="CG172" s="117">
        <f>(COLUMNS($BZ161:CG$170)+10*(ROWS(CG161:CG$170)-1))/100</f>
        <v>0.98</v>
      </c>
      <c r="CH172" s="117">
        <f>(COLUMNS($BZ161:CH$170)+10*(ROWS(CH161:CH$170)-1))/100</f>
        <v>0.99</v>
      </c>
      <c r="CI172" s="117">
        <f>(COLUMNS($BZ161:CI$170)+10*(ROWS(CI161:CI$170)-1))/100</f>
        <v>1</v>
      </c>
      <c r="CM172" s="95"/>
      <c r="CN172" s="112">
        <v>0.04</v>
      </c>
      <c r="CO172" s="101">
        <v>0.09</v>
      </c>
      <c r="CP172" s="101">
        <v>0.14000000000000001</v>
      </c>
      <c r="CQ172" s="101">
        <v>0.19</v>
      </c>
      <c r="CR172" s="101">
        <v>0.24</v>
      </c>
      <c r="CS172" s="101">
        <v>0.28999999999999998</v>
      </c>
      <c r="CT172" s="101">
        <v>0.34</v>
      </c>
      <c r="CU172" s="101">
        <v>0.39</v>
      </c>
      <c r="CV172" s="101">
        <v>0.44</v>
      </c>
      <c r="CW172" s="101">
        <v>0.49</v>
      </c>
      <c r="CX172" s="101">
        <v>0.54</v>
      </c>
      <c r="CY172" s="101">
        <v>0.59</v>
      </c>
      <c r="CZ172" s="101">
        <v>0.64</v>
      </c>
      <c r="DA172" s="101">
        <v>0.69</v>
      </c>
      <c r="DB172" s="101">
        <v>0.74</v>
      </c>
      <c r="DC172" s="101">
        <v>0.79</v>
      </c>
      <c r="DD172" s="101">
        <v>0.84</v>
      </c>
      <c r="DE172" s="101">
        <v>0.89</v>
      </c>
      <c r="DF172" s="101">
        <v>0.94</v>
      </c>
      <c r="DG172" s="116">
        <v>0.99</v>
      </c>
      <c r="DH172" s="95"/>
    </row>
    <row r="173" spans="77:112" ht="15" customHeight="1">
      <c r="BZ173" s="117">
        <f>(COLUMNS($BZ162:BZ$170)+10*(ROWS(BZ162:BZ$170)-1))/100</f>
        <v>0.81</v>
      </c>
      <c r="CA173" s="117">
        <f>(COLUMNS($BZ162:CA$170)+10*(ROWS(CA162:CA$170)-1))/100</f>
        <v>0.82</v>
      </c>
      <c r="CB173" s="117">
        <f>(COLUMNS($BZ162:CB$170)+10*(ROWS(CB162:CB$170)-1))/100</f>
        <v>0.83</v>
      </c>
      <c r="CC173" s="117">
        <f>(COLUMNS($BZ162:CC$170)+10*(ROWS(CC162:CC$170)-1))/100</f>
        <v>0.84</v>
      </c>
      <c r="CD173" s="117">
        <f>(COLUMNS($BZ162:CD$170)+10*(ROWS(CD162:CD$170)-1))/100</f>
        <v>0.85</v>
      </c>
      <c r="CE173" s="117">
        <f>(COLUMNS($BZ162:CE$170)+10*(ROWS(CE162:CE$170)-1))/100</f>
        <v>0.86</v>
      </c>
      <c r="CF173" s="117">
        <f>(COLUMNS($BZ162:CF$170)+10*(ROWS(CF162:CF$170)-1))/100</f>
        <v>0.87</v>
      </c>
      <c r="CG173" s="117">
        <f>(COLUMNS($BZ162:CG$170)+10*(ROWS(CG162:CG$170)-1))/100</f>
        <v>0.88</v>
      </c>
      <c r="CH173" s="117">
        <f>(COLUMNS($BZ162:CH$170)+10*(ROWS(CH162:CH$170)-1))/100</f>
        <v>0.89</v>
      </c>
      <c r="CI173" s="117">
        <f>(COLUMNS($BZ162:CI$170)+10*(ROWS(CI162:CI$170)-1))/100</f>
        <v>0.9</v>
      </c>
      <c r="CM173" s="95"/>
      <c r="CN173" s="118">
        <v>0.05</v>
      </c>
      <c r="CO173" s="119">
        <v>0.1</v>
      </c>
      <c r="CP173" s="119">
        <v>0.15</v>
      </c>
      <c r="CQ173" s="119">
        <v>0.2</v>
      </c>
      <c r="CR173" s="119">
        <v>0.25</v>
      </c>
      <c r="CS173" s="119">
        <v>0.3</v>
      </c>
      <c r="CT173" s="119">
        <v>0.35</v>
      </c>
      <c r="CU173" s="119">
        <v>0.4</v>
      </c>
      <c r="CV173" s="119">
        <v>0.45</v>
      </c>
      <c r="CW173" s="119">
        <v>0.5</v>
      </c>
      <c r="CX173" s="119">
        <v>0.55000000000000004</v>
      </c>
      <c r="CY173" s="119">
        <v>0.6</v>
      </c>
      <c r="CZ173" s="119">
        <v>0.65</v>
      </c>
      <c r="DA173" s="119">
        <v>0.7</v>
      </c>
      <c r="DB173" s="119">
        <v>0.75</v>
      </c>
      <c r="DC173" s="119">
        <v>0.8</v>
      </c>
      <c r="DD173" s="119">
        <v>0.85</v>
      </c>
      <c r="DE173" s="119">
        <v>0.9</v>
      </c>
      <c r="DF173" s="119">
        <v>0.95</v>
      </c>
      <c r="DG173" s="120">
        <v>1</v>
      </c>
      <c r="DH173" s="95"/>
    </row>
    <row r="174" spans="77:112" ht="15" customHeight="1">
      <c r="BZ174" s="117">
        <f>(COLUMNS($BZ163:BZ$170)+10*(ROWS(BZ163:BZ$170)-1))/100</f>
        <v>0.71</v>
      </c>
      <c r="CA174" s="117">
        <f>(COLUMNS($BZ163:CA$170)+10*(ROWS(CA163:CA$170)-1))/100</f>
        <v>0.72</v>
      </c>
      <c r="CB174" s="117">
        <f>(COLUMNS($BZ163:CB$170)+10*(ROWS(CB163:CB$170)-1))/100</f>
        <v>0.73</v>
      </c>
      <c r="CC174" s="117">
        <f>(COLUMNS($BZ163:CC$170)+10*(ROWS(CC163:CC$170)-1))/100</f>
        <v>0.74</v>
      </c>
      <c r="CD174" s="117">
        <f>(COLUMNS($BZ163:CD$170)+10*(ROWS(CD163:CD$170)-1))/100</f>
        <v>0.75</v>
      </c>
      <c r="CE174" s="117">
        <f>(COLUMNS($BZ163:CE$170)+10*(ROWS(CE163:CE$170)-1))/100</f>
        <v>0.76</v>
      </c>
      <c r="CF174" s="117">
        <f>(COLUMNS($BZ163:CF$170)+10*(ROWS(CF163:CF$170)-1))/100</f>
        <v>0.77</v>
      </c>
      <c r="CG174" s="117">
        <f>(COLUMNS($BZ163:CG$170)+10*(ROWS(CG163:CG$170)-1))/100</f>
        <v>0.78</v>
      </c>
      <c r="CH174" s="117">
        <f>(COLUMNS($BZ163:CH$170)+10*(ROWS(CH163:CH$170)-1))/100</f>
        <v>0.79</v>
      </c>
      <c r="CI174" s="117">
        <f>(COLUMNS($BZ163:CI$170)+10*(ROWS(CI163:CI$170)-1))/100</f>
        <v>0.8</v>
      </c>
      <c r="CM174" s="95"/>
      <c r="CN174" s="121"/>
      <c r="CO174" s="121"/>
      <c r="CP174" s="121"/>
      <c r="CQ174" s="121"/>
      <c r="CR174" s="121"/>
      <c r="CS174" s="121"/>
      <c r="CT174" s="121"/>
      <c r="CU174" s="121"/>
      <c r="CV174" s="121"/>
      <c r="CW174" s="121"/>
      <c r="CX174" s="121"/>
      <c r="CY174" s="121"/>
      <c r="CZ174" s="121"/>
      <c r="DA174" s="121"/>
      <c r="DB174" s="121"/>
      <c r="DC174" s="121"/>
      <c r="DD174" s="121"/>
      <c r="DE174" s="121"/>
      <c r="DF174" s="121"/>
      <c r="DG174" s="121"/>
      <c r="DH174" s="95"/>
    </row>
    <row r="175" spans="77:112" ht="15" customHeight="1">
      <c r="BZ175" s="117">
        <f>(COLUMNS($BZ164:BZ$170)+10*(ROWS(BZ164:BZ$170)-1))/100</f>
        <v>0.61</v>
      </c>
      <c r="CA175" s="117">
        <f>(COLUMNS($BZ164:CA$170)+10*(ROWS(CA164:CA$170)-1))/100</f>
        <v>0.62</v>
      </c>
      <c r="CB175" s="117">
        <f>(COLUMNS($BZ164:CB$170)+10*(ROWS(CB164:CB$170)-1))/100</f>
        <v>0.63</v>
      </c>
      <c r="CC175" s="117">
        <f>(COLUMNS($BZ164:CC$170)+10*(ROWS(CC164:CC$170)-1))/100</f>
        <v>0.64</v>
      </c>
      <c r="CD175" s="117">
        <f>(COLUMNS($BZ164:CD$170)+10*(ROWS(CD164:CD$170)-1))/100</f>
        <v>0.65</v>
      </c>
      <c r="CE175" s="117">
        <f>(COLUMNS($BZ164:CE$170)+10*(ROWS(CE164:CE$170)-1))/100</f>
        <v>0.66</v>
      </c>
      <c r="CF175" s="117">
        <f>(COLUMNS($BZ164:CF$170)+10*(ROWS(CF164:CF$170)-1))/100</f>
        <v>0.67</v>
      </c>
      <c r="CG175" s="117">
        <f>(COLUMNS($BZ164:CG$170)+10*(ROWS(CG164:CG$170)-1))/100</f>
        <v>0.68</v>
      </c>
      <c r="CH175" s="117">
        <f>(COLUMNS($BZ164:CH$170)+10*(ROWS(CH164:CH$170)-1))/100</f>
        <v>0.69</v>
      </c>
      <c r="CI175" s="117">
        <f>(COLUMNS($BZ164:CI$170)+10*(ROWS(CI164:CI$170)-1))/100</f>
        <v>0.7</v>
      </c>
      <c r="CM175" s="95"/>
      <c r="CN175" s="122"/>
      <c r="CO175" s="122"/>
      <c r="CP175" s="122"/>
      <c r="CQ175" s="122"/>
      <c r="CR175" s="122"/>
      <c r="CS175" s="122"/>
      <c r="CT175" s="122"/>
      <c r="CU175" s="122"/>
      <c r="CV175" s="122"/>
      <c r="CW175" s="122"/>
      <c r="CX175" s="122"/>
      <c r="CY175" s="122"/>
      <c r="CZ175" s="122"/>
      <c r="DA175" s="122"/>
      <c r="DB175" s="122"/>
      <c r="DC175" s="122"/>
      <c r="DD175" s="122"/>
      <c r="DE175" s="122"/>
      <c r="DF175" s="122"/>
      <c r="DG175" s="122"/>
      <c r="DH175" s="95"/>
    </row>
    <row r="176" spans="77:112" ht="15" customHeight="1">
      <c r="BZ176" s="117">
        <f>(COLUMNS($BZ165:BZ$170)+10*(ROWS(BZ165:BZ$170)-1))/100</f>
        <v>0.51</v>
      </c>
      <c r="CA176" s="117">
        <f>(COLUMNS($BZ165:CA$170)+10*(ROWS(CA165:CA$170)-1))/100</f>
        <v>0.52</v>
      </c>
      <c r="CB176" s="117">
        <f>(COLUMNS($BZ165:CB$170)+10*(ROWS(CB165:CB$170)-1))/100</f>
        <v>0.53</v>
      </c>
      <c r="CC176" s="117">
        <f>(COLUMNS($BZ165:CC$170)+10*(ROWS(CC165:CC$170)-1))/100</f>
        <v>0.54</v>
      </c>
      <c r="CD176" s="117">
        <f>(COLUMNS($BZ165:CD$170)+10*(ROWS(CD165:CD$170)-1))/100</f>
        <v>0.55000000000000004</v>
      </c>
      <c r="CE176" s="117">
        <f>(COLUMNS($BZ165:CE$170)+10*(ROWS(CE165:CE$170)-1))/100</f>
        <v>0.56000000000000005</v>
      </c>
      <c r="CF176" s="117">
        <f>(COLUMNS($BZ165:CF$170)+10*(ROWS(CF165:CF$170)-1))/100</f>
        <v>0.56999999999999995</v>
      </c>
      <c r="CG176" s="117">
        <f>(COLUMNS($BZ165:CG$170)+10*(ROWS(CG165:CG$170)-1))/100</f>
        <v>0.57999999999999996</v>
      </c>
      <c r="CH176" s="117">
        <f>(COLUMNS($BZ165:CH$170)+10*(ROWS(CH165:CH$170)-1))/100</f>
        <v>0.59</v>
      </c>
      <c r="CI176" s="117">
        <f>(COLUMNS($BZ165:CI$170)+10*(ROWS(CI165:CI$170)-1))/100</f>
        <v>0.6</v>
      </c>
      <c r="CM176" s="95"/>
      <c r="CN176" s="123">
        <v>0.01</v>
      </c>
      <c r="CO176" s="110">
        <v>0.06</v>
      </c>
      <c r="CP176" s="110">
        <v>0.11</v>
      </c>
      <c r="CQ176" s="110">
        <v>0.16</v>
      </c>
      <c r="CR176" s="110">
        <v>0.21</v>
      </c>
      <c r="CS176" s="110">
        <v>0.26</v>
      </c>
      <c r="CT176" s="110">
        <v>0.31</v>
      </c>
      <c r="CU176" s="110">
        <v>0.36</v>
      </c>
      <c r="CV176" s="110">
        <v>0.41</v>
      </c>
      <c r="CW176" s="110">
        <v>0.46</v>
      </c>
      <c r="CX176" s="110">
        <v>0.51</v>
      </c>
      <c r="CY176" s="110">
        <v>0.56000000000000005</v>
      </c>
      <c r="CZ176" s="110">
        <v>0.61</v>
      </c>
      <c r="DA176" s="110">
        <v>0.66</v>
      </c>
      <c r="DB176" s="110">
        <v>0.71</v>
      </c>
      <c r="DC176" s="110">
        <v>0.76</v>
      </c>
      <c r="DD176" s="110">
        <v>0.81</v>
      </c>
      <c r="DE176" s="110">
        <v>0.86</v>
      </c>
      <c r="DF176" s="110">
        <v>0.91</v>
      </c>
      <c r="DG176" s="111">
        <v>0.96</v>
      </c>
      <c r="DH176" s="95"/>
    </row>
    <row r="177" spans="78:112" ht="15" customHeight="1">
      <c r="BZ177" s="117">
        <f>(COLUMNS($BZ166:BZ$170)+10*(ROWS(BZ166:BZ$170)-1))/100</f>
        <v>0.41</v>
      </c>
      <c r="CA177" s="117">
        <f>(COLUMNS($BZ166:CA$170)+10*(ROWS(CA166:CA$170)-1))/100</f>
        <v>0.42</v>
      </c>
      <c r="CB177" s="117">
        <f>(COLUMNS($BZ166:CB$170)+10*(ROWS(CB166:CB$170)-1))/100</f>
        <v>0.43</v>
      </c>
      <c r="CC177" s="117">
        <f>(COLUMNS($BZ166:CC$170)+10*(ROWS(CC166:CC$170)-1))/100</f>
        <v>0.44</v>
      </c>
      <c r="CD177" s="117">
        <f>(COLUMNS($BZ166:CD$170)+10*(ROWS(CD166:CD$170)-1))/100</f>
        <v>0.45</v>
      </c>
      <c r="CE177" s="117">
        <f>(COLUMNS($BZ166:CE$170)+10*(ROWS(CE166:CE$170)-1))/100</f>
        <v>0.46</v>
      </c>
      <c r="CF177" s="117">
        <f>(COLUMNS($BZ166:CF$170)+10*(ROWS(CF166:CF$170)-1))/100</f>
        <v>0.47</v>
      </c>
      <c r="CG177" s="117">
        <f>(COLUMNS($BZ166:CG$170)+10*(ROWS(CG166:CG$170)-1))/100</f>
        <v>0.48</v>
      </c>
      <c r="CH177" s="117">
        <f>(COLUMNS($BZ166:CH$170)+10*(ROWS(CH166:CH$170)-1))/100</f>
        <v>0.49</v>
      </c>
      <c r="CI177" s="117">
        <f>(COLUMNS($BZ166:CI$170)+10*(ROWS(CI166:CI$170)-1))/100</f>
        <v>0.5</v>
      </c>
      <c r="CM177" s="95"/>
      <c r="CN177" s="112">
        <v>0.02</v>
      </c>
      <c r="CO177" s="101">
        <v>7.0000000000000007E-2</v>
      </c>
      <c r="CP177" s="101">
        <v>0.12</v>
      </c>
      <c r="CQ177" s="101">
        <v>0.17</v>
      </c>
      <c r="CR177" s="101">
        <v>0.22</v>
      </c>
      <c r="CS177" s="101">
        <v>0.27</v>
      </c>
      <c r="CT177" s="101">
        <v>0.32</v>
      </c>
      <c r="CU177" s="101">
        <v>0.37</v>
      </c>
      <c r="CV177" s="101">
        <v>0.42</v>
      </c>
      <c r="CW177" s="101">
        <v>0.47</v>
      </c>
      <c r="CX177" s="101">
        <v>0.52</v>
      </c>
      <c r="CY177" s="101">
        <v>0.56999999999999995</v>
      </c>
      <c r="CZ177" s="101">
        <v>0.62</v>
      </c>
      <c r="DA177" s="101">
        <v>0.67</v>
      </c>
      <c r="DB177" s="101">
        <v>0.72</v>
      </c>
      <c r="DC177" s="101">
        <v>0.77</v>
      </c>
      <c r="DD177" s="101">
        <v>0.82</v>
      </c>
      <c r="DE177" s="101">
        <v>0.87</v>
      </c>
      <c r="DF177" s="101">
        <v>0.92</v>
      </c>
      <c r="DG177" s="116">
        <v>0.97</v>
      </c>
      <c r="DH177" s="95"/>
    </row>
    <row r="178" spans="78:112" ht="15" customHeight="1">
      <c r="BZ178" s="117">
        <f>(COLUMNS($BZ167:BZ$170)+10*(ROWS(BZ167:BZ$170)-1))/100</f>
        <v>0.31</v>
      </c>
      <c r="CA178" s="117">
        <f>(COLUMNS($BZ167:CA$170)+10*(ROWS(CA167:CA$170)-1))/100</f>
        <v>0.32</v>
      </c>
      <c r="CB178" s="117">
        <f>(COLUMNS($BZ167:CB$170)+10*(ROWS(CB167:CB$170)-1))/100</f>
        <v>0.33</v>
      </c>
      <c r="CC178" s="117">
        <f>(COLUMNS($BZ167:CC$170)+10*(ROWS(CC167:CC$170)-1))/100</f>
        <v>0.34</v>
      </c>
      <c r="CD178" s="117">
        <f>(COLUMNS($BZ167:CD$170)+10*(ROWS(CD167:CD$170)-1))/100</f>
        <v>0.35</v>
      </c>
      <c r="CE178" s="117">
        <f>(COLUMNS($BZ167:CE$170)+10*(ROWS(CE167:CE$170)-1))/100</f>
        <v>0.36</v>
      </c>
      <c r="CF178" s="117">
        <f>(COLUMNS($BZ167:CF$170)+10*(ROWS(CF167:CF$170)-1))/100</f>
        <v>0.37</v>
      </c>
      <c r="CG178" s="117">
        <f>(COLUMNS($BZ167:CG$170)+10*(ROWS(CG167:CG$170)-1))/100</f>
        <v>0.38</v>
      </c>
      <c r="CH178" s="117">
        <f>(COLUMNS($BZ167:CH$170)+10*(ROWS(CH167:CH$170)-1))/100</f>
        <v>0.39</v>
      </c>
      <c r="CI178" s="117">
        <f>(COLUMNS($BZ167:CI$170)+10*(ROWS(CI167:CI$170)-1))/100</f>
        <v>0.4</v>
      </c>
      <c r="CM178" s="95"/>
      <c r="CN178" s="112">
        <v>0.03</v>
      </c>
      <c r="CO178" s="101">
        <v>0.08</v>
      </c>
      <c r="CP178" s="101">
        <v>0.13</v>
      </c>
      <c r="CQ178" s="101">
        <v>0.18</v>
      </c>
      <c r="CR178" s="101">
        <v>0.23</v>
      </c>
      <c r="CS178" s="101">
        <v>0.28000000000000003</v>
      </c>
      <c r="CT178" s="101">
        <v>0.33</v>
      </c>
      <c r="CU178" s="101">
        <v>0.38</v>
      </c>
      <c r="CV178" s="101">
        <v>0.43</v>
      </c>
      <c r="CW178" s="101">
        <v>0.48</v>
      </c>
      <c r="CX178" s="101">
        <v>0.53</v>
      </c>
      <c r="CY178" s="101">
        <v>0.57999999999999996</v>
      </c>
      <c r="CZ178" s="101">
        <v>0.63</v>
      </c>
      <c r="DA178" s="101">
        <v>0.68</v>
      </c>
      <c r="DB178" s="101">
        <v>0.73</v>
      </c>
      <c r="DC178" s="101">
        <v>0.78</v>
      </c>
      <c r="DD178" s="101">
        <v>0.83</v>
      </c>
      <c r="DE178" s="101">
        <v>0.88</v>
      </c>
      <c r="DF178" s="101">
        <v>0.93</v>
      </c>
      <c r="DG178" s="116">
        <v>0.98</v>
      </c>
      <c r="DH178" s="95"/>
    </row>
    <row r="179" spans="78:112" ht="15" customHeight="1">
      <c r="BZ179" s="117">
        <f>(COLUMNS($BZ168:BZ$170)+10*(ROWS(BZ168:BZ$170)-1))/100</f>
        <v>0.21</v>
      </c>
      <c r="CA179" s="117">
        <f>(COLUMNS($BZ168:CA$170)+10*(ROWS(CA168:CA$170)-1))/100</f>
        <v>0.22</v>
      </c>
      <c r="CB179" s="117">
        <f>(COLUMNS($BZ168:CB$170)+10*(ROWS(CB168:CB$170)-1))/100</f>
        <v>0.23</v>
      </c>
      <c r="CC179" s="117">
        <f>(COLUMNS($BZ168:CC$170)+10*(ROWS(CC168:CC$170)-1))/100</f>
        <v>0.24</v>
      </c>
      <c r="CD179" s="117">
        <f>(COLUMNS($BZ168:CD$170)+10*(ROWS(CD168:CD$170)-1))/100</f>
        <v>0.25</v>
      </c>
      <c r="CE179" s="117">
        <f>(COLUMNS($BZ168:CE$170)+10*(ROWS(CE168:CE$170)-1))/100</f>
        <v>0.26</v>
      </c>
      <c r="CF179" s="117">
        <f>(COLUMNS($BZ168:CF$170)+10*(ROWS(CF168:CF$170)-1))/100</f>
        <v>0.27</v>
      </c>
      <c r="CG179" s="117">
        <f>(COLUMNS($BZ168:CG$170)+10*(ROWS(CG168:CG$170)-1))/100</f>
        <v>0.28000000000000003</v>
      </c>
      <c r="CH179" s="117">
        <f>(COLUMNS($BZ168:CH$170)+10*(ROWS(CH168:CH$170)-1))/100</f>
        <v>0.28999999999999998</v>
      </c>
      <c r="CI179" s="117">
        <f>(COLUMNS($BZ168:CI$170)+10*(ROWS(CI168:CI$170)-1))/100</f>
        <v>0.3</v>
      </c>
      <c r="CM179" s="95"/>
      <c r="CN179" s="112">
        <v>0.04</v>
      </c>
      <c r="CO179" s="101">
        <v>0.09</v>
      </c>
      <c r="CP179" s="101">
        <v>0.14000000000000001</v>
      </c>
      <c r="CQ179" s="101">
        <v>0.19</v>
      </c>
      <c r="CR179" s="101">
        <v>0.24</v>
      </c>
      <c r="CS179" s="101">
        <v>0.28999999999999998</v>
      </c>
      <c r="CT179" s="101">
        <v>0.34</v>
      </c>
      <c r="CU179" s="101">
        <v>0.39</v>
      </c>
      <c r="CV179" s="101">
        <v>0.44</v>
      </c>
      <c r="CW179" s="101">
        <v>0.49</v>
      </c>
      <c r="CX179" s="101">
        <v>0.54</v>
      </c>
      <c r="CY179" s="101">
        <v>0.59</v>
      </c>
      <c r="CZ179" s="101">
        <v>0.64</v>
      </c>
      <c r="DA179" s="101">
        <v>0.69</v>
      </c>
      <c r="DB179" s="101">
        <v>0.74</v>
      </c>
      <c r="DC179" s="101">
        <v>0.79</v>
      </c>
      <c r="DD179" s="101">
        <v>0.84</v>
      </c>
      <c r="DE179" s="101">
        <v>0.89</v>
      </c>
      <c r="DF179" s="101">
        <v>0.94</v>
      </c>
      <c r="DG179" s="116">
        <v>0.99</v>
      </c>
      <c r="DH179" s="95"/>
    </row>
    <row r="180" spans="78:112" ht="15" customHeight="1">
      <c r="BZ180" s="117">
        <f>(COLUMNS($BZ169:BZ$170)+10*(ROWS(BZ169:BZ$170)-1))/100</f>
        <v>0.11</v>
      </c>
      <c r="CA180" s="117">
        <f>(COLUMNS($BZ169:CA$170)+10*(ROWS(CA169:CA$170)-1))/100</f>
        <v>0.12</v>
      </c>
      <c r="CB180" s="117">
        <f>(COLUMNS($BZ169:CB$170)+10*(ROWS(CB169:CB$170)-1))/100</f>
        <v>0.13</v>
      </c>
      <c r="CC180" s="117">
        <f>(COLUMNS($BZ169:CC$170)+10*(ROWS(CC169:CC$170)-1))/100</f>
        <v>0.14000000000000001</v>
      </c>
      <c r="CD180" s="117">
        <f>(COLUMNS($BZ169:CD$170)+10*(ROWS(CD169:CD$170)-1))/100</f>
        <v>0.15</v>
      </c>
      <c r="CE180" s="117">
        <f>(COLUMNS($BZ169:CE$170)+10*(ROWS(CE169:CE$170)-1))/100</f>
        <v>0.16</v>
      </c>
      <c r="CF180" s="117">
        <f>(COLUMNS($BZ169:CF$170)+10*(ROWS(CF169:CF$170)-1))/100</f>
        <v>0.17</v>
      </c>
      <c r="CG180" s="117">
        <f>(COLUMNS($BZ169:CG$170)+10*(ROWS(CG169:CG$170)-1))/100</f>
        <v>0.18</v>
      </c>
      <c r="CH180" s="117">
        <f>(COLUMNS($BZ169:CH$170)+10*(ROWS(CH169:CH$170)-1))/100</f>
        <v>0.19</v>
      </c>
      <c r="CI180" s="117">
        <f>(COLUMNS($BZ169:CI$170)+10*(ROWS(CI169:CI$170)-1))/100</f>
        <v>0.2</v>
      </c>
      <c r="CM180" s="95"/>
      <c r="CN180" s="124">
        <v>0.05</v>
      </c>
      <c r="CO180" s="125">
        <v>0.1</v>
      </c>
      <c r="CP180" s="125">
        <v>0.15</v>
      </c>
      <c r="CQ180" s="125">
        <v>0.2</v>
      </c>
      <c r="CR180" s="125">
        <v>0.25</v>
      </c>
      <c r="CS180" s="125">
        <v>0.3</v>
      </c>
      <c r="CT180" s="125">
        <v>0.35</v>
      </c>
      <c r="CU180" s="125">
        <v>0.4</v>
      </c>
      <c r="CV180" s="125">
        <v>0.45</v>
      </c>
      <c r="CW180" s="125">
        <v>0.5</v>
      </c>
      <c r="CX180" s="125">
        <v>0.55000000000000004</v>
      </c>
      <c r="CY180" s="125">
        <v>0.6</v>
      </c>
      <c r="CZ180" s="125">
        <v>0.65</v>
      </c>
      <c r="DA180" s="125">
        <v>0.7</v>
      </c>
      <c r="DB180" s="125">
        <v>0.75</v>
      </c>
      <c r="DC180" s="125">
        <v>0.8</v>
      </c>
      <c r="DD180" s="125">
        <v>0.85</v>
      </c>
      <c r="DE180" s="125">
        <v>0.9</v>
      </c>
      <c r="DF180" s="125">
        <v>0.95</v>
      </c>
      <c r="DG180" s="126">
        <v>1</v>
      </c>
      <c r="DH180" s="95"/>
    </row>
    <row r="181" spans="78:112" ht="15" customHeight="1">
      <c r="BZ181" s="117">
        <f>(COLUMNS($BZ170:BZ$170)+10*(ROWS(BZ170:BZ$170)-1))/100</f>
        <v>0.01</v>
      </c>
      <c r="CA181" s="117">
        <f>(COLUMNS($BZ170:CA$170)+10*(ROWS(CA170:CA$170)-1))/100</f>
        <v>0.02</v>
      </c>
      <c r="CB181" s="117">
        <f>(COLUMNS($BZ170:CB$170)+10*(ROWS(CB170:CB$170)-1))/100</f>
        <v>0.03</v>
      </c>
      <c r="CC181" s="117">
        <f>(COLUMNS($BZ170:CC$170)+10*(ROWS(CC170:CC$170)-1))/100</f>
        <v>0.04</v>
      </c>
      <c r="CD181" s="117">
        <f>(COLUMNS($BZ170:CD$170)+10*(ROWS(CD170:CD$170)-1))/100</f>
        <v>0.05</v>
      </c>
      <c r="CE181" s="117">
        <f>(COLUMNS($BZ170:CE$170)+10*(ROWS(CE170:CE$170)-1))/100</f>
        <v>0.06</v>
      </c>
      <c r="CF181" s="117">
        <f>(COLUMNS($BZ170:CF$170)+10*(ROWS(CF170:CF$170)-1))/100</f>
        <v>7.0000000000000007E-2</v>
      </c>
      <c r="CG181" s="117">
        <f>(COLUMNS($BZ170:CG$170)+10*(ROWS(CG170:CG$170)-1))/100</f>
        <v>0.08</v>
      </c>
      <c r="CH181" s="117">
        <f>(COLUMNS($BZ170:CH$170)+10*(ROWS(CH170:CH$170)-1))/100</f>
        <v>0.09</v>
      </c>
      <c r="CI181" s="117">
        <f>(COLUMNS($BZ170:CI$170)+10*(ROWS(CI170:CI$170)-1))/100</f>
        <v>0.1</v>
      </c>
      <c r="CM181" s="95"/>
      <c r="CN181" s="95"/>
      <c r="CO181" s="95"/>
      <c r="CP181" s="95"/>
      <c r="CQ181" s="95"/>
      <c r="CR181" s="95"/>
      <c r="CS181" s="95"/>
      <c r="CT181" s="95"/>
      <c r="CU181" s="95"/>
      <c r="CV181" s="95"/>
      <c r="CW181" s="95"/>
      <c r="CX181" s="95"/>
      <c r="CY181" s="95"/>
      <c r="CZ181" s="95"/>
      <c r="DA181" s="95"/>
      <c r="DB181" s="95"/>
      <c r="DC181" s="95"/>
      <c r="DD181" s="95"/>
      <c r="DE181" s="95"/>
      <c r="DF181" s="95"/>
      <c r="DG181" s="95"/>
      <c r="DH181" s="95"/>
    </row>
    <row r="182" spans="78:112" ht="15" customHeight="1">
      <c r="BZ182" s="115"/>
      <c r="CA182" s="115"/>
      <c r="CB182" s="115"/>
      <c r="CC182" s="115"/>
      <c r="CD182" s="115"/>
      <c r="CE182" s="115"/>
      <c r="CF182" s="115"/>
      <c r="CG182" s="115"/>
      <c r="CH182" s="115"/>
      <c r="CI182" s="115"/>
      <c r="CM182" s="95"/>
      <c r="CN182" s="95"/>
      <c r="CO182" s="95"/>
      <c r="CP182" s="95"/>
      <c r="CQ182" s="95"/>
      <c r="CR182" s="95"/>
      <c r="CS182" s="95"/>
      <c r="CT182" s="95"/>
      <c r="CU182" s="95"/>
      <c r="CV182" s="95"/>
      <c r="CW182" s="95"/>
      <c r="CX182" s="95"/>
      <c r="CY182" s="95"/>
      <c r="CZ182" s="95"/>
      <c r="DA182" s="95"/>
      <c r="DB182" s="95"/>
      <c r="DC182" s="95"/>
      <c r="DD182" s="95"/>
      <c r="DE182" s="95"/>
      <c r="DF182" s="95"/>
      <c r="DG182" s="95"/>
      <c r="DH182" s="95"/>
    </row>
    <row r="183" spans="78:112" ht="15" customHeight="1">
      <c r="BZ183" s="127">
        <f>(COLUMNS($BZ161:BZ$170)+10*(ROWS(BZ161:BZ$170)-1))/100</f>
        <v>0.91</v>
      </c>
      <c r="CA183" s="127">
        <f>(COLUMNS($BZ161:CA$170)+10*(ROWS(CA161:CA$170)-1))/100</f>
        <v>0.92</v>
      </c>
      <c r="CB183" s="127">
        <f>(COLUMNS($BZ161:CB$170)+10*(ROWS(CB161:CB$170)-1))/100</f>
        <v>0.93</v>
      </c>
      <c r="CC183" s="127">
        <f>(COLUMNS($BZ161:CC$170)+10*(ROWS(CC161:CC$170)-1))/100</f>
        <v>0.94</v>
      </c>
      <c r="CD183" s="127">
        <f>(COLUMNS($BZ161:CD$170)+10*(ROWS(CD161:CD$170)-1))/100</f>
        <v>0.95</v>
      </c>
      <c r="CE183" s="127">
        <f>(COLUMNS($BZ161:CE$170)+10*(ROWS(CE161:CE$170)-1))/100</f>
        <v>0.96</v>
      </c>
      <c r="CF183" s="127">
        <f>(COLUMNS($BZ161:CF$170)+10*(ROWS(CF161:CF$170)-1))/100</f>
        <v>0.97</v>
      </c>
      <c r="CG183" s="127">
        <f>(COLUMNS($BZ161:CG$170)+10*(ROWS(CG161:CG$170)-1))/100</f>
        <v>0.98</v>
      </c>
      <c r="CH183" s="127">
        <f>(COLUMNS($BZ161:CH$170)+10*(ROWS(CH161:CH$170)-1))/100</f>
        <v>0.99</v>
      </c>
      <c r="CI183" s="127">
        <f>(COLUMNS($BZ161:CI$170)+10*(ROWS(CI161:CI$170)-1))/100</f>
        <v>1</v>
      </c>
      <c r="CM183" s="95"/>
      <c r="CN183" s="95"/>
      <c r="CO183" s="95"/>
      <c r="CP183" s="95"/>
      <c r="CQ183" s="95"/>
      <c r="CR183" s="95"/>
      <c r="CS183" s="95"/>
      <c r="CT183" s="95"/>
      <c r="CU183" s="95"/>
      <c r="CV183" s="95"/>
      <c r="CW183" s="95"/>
      <c r="CX183" s="95"/>
      <c r="CY183" s="95"/>
      <c r="CZ183" s="95"/>
      <c r="DA183" s="95"/>
      <c r="DB183" s="95"/>
      <c r="DC183" s="95"/>
      <c r="DD183" s="95"/>
      <c r="DE183" s="95"/>
      <c r="DF183" s="95"/>
      <c r="DG183" s="95"/>
      <c r="DH183" s="95"/>
    </row>
    <row r="184" spans="78:112" ht="15" customHeight="1">
      <c r="BZ184" s="127">
        <f>(COLUMNS($BZ162:BZ$170)+10*(ROWS(BZ162:BZ$170)-1))/100</f>
        <v>0.81</v>
      </c>
      <c r="CA184" s="127">
        <f>(COLUMNS($BZ162:CA$170)+10*(ROWS(CA162:CA$170)-1))/100</f>
        <v>0.82</v>
      </c>
      <c r="CB184" s="127">
        <f>(COLUMNS($BZ162:CB$170)+10*(ROWS(CB162:CB$170)-1))/100</f>
        <v>0.83</v>
      </c>
      <c r="CC184" s="127">
        <f>(COLUMNS($BZ162:CC$170)+10*(ROWS(CC162:CC$170)-1))/100</f>
        <v>0.84</v>
      </c>
      <c r="CD184" s="127">
        <f>(COLUMNS($BZ162:CD$170)+10*(ROWS(CD162:CD$170)-1))/100</f>
        <v>0.85</v>
      </c>
      <c r="CE184" s="127">
        <f>(COLUMNS($BZ162:CE$170)+10*(ROWS(CE162:CE$170)-1))/100</f>
        <v>0.86</v>
      </c>
      <c r="CF184" s="127">
        <f>(COLUMNS($BZ162:CF$170)+10*(ROWS(CF162:CF$170)-1))/100</f>
        <v>0.87</v>
      </c>
      <c r="CG184" s="127">
        <f>(COLUMNS($BZ162:CG$170)+10*(ROWS(CG162:CG$170)-1))/100</f>
        <v>0.88</v>
      </c>
      <c r="CH184" s="127">
        <f>(COLUMNS($BZ162:CH$170)+10*(ROWS(CH162:CH$170)-1))/100</f>
        <v>0.89</v>
      </c>
      <c r="CI184" s="127">
        <f>(COLUMNS($BZ162:CI$170)+10*(ROWS(CI162:CI$170)-1))/100</f>
        <v>0.9</v>
      </c>
      <c r="CM184" s="95"/>
      <c r="CN184" s="106"/>
      <c r="CO184" s="106"/>
      <c r="CP184" s="106"/>
      <c r="CQ184" s="106"/>
      <c r="CR184" s="106"/>
      <c r="CS184" s="106"/>
      <c r="CT184" s="106"/>
      <c r="CU184" s="106"/>
      <c r="CV184" s="106"/>
      <c r="CW184" s="106"/>
      <c r="CX184" s="106"/>
      <c r="CY184" s="106"/>
      <c r="CZ184" s="106"/>
      <c r="DA184" s="106"/>
      <c r="DB184" s="106"/>
      <c r="DC184" s="106"/>
      <c r="DD184" s="106"/>
      <c r="DE184" s="106"/>
      <c r="DF184" s="106"/>
      <c r="DG184" s="106"/>
      <c r="DH184" s="95"/>
    </row>
    <row r="185" spans="78:112" ht="15" customHeight="1">
      <c r="BZ185" s="127">
        <f>(COLUMNS($BZ163:BZ$170)+10*(ROWS(BZ163:BZ$170)-1))/100</f>
        <v>0.71</v>
      </c>
      <c r="CA185" s="127">
        <f>(COLUMNS($BZ163:CA$170)+10*(ROWS(CA163:CA$170)-1))/100</f>
        <v>0.72</v>
      </c>
      <c r="CB185" s="127">
        <f>(COLUMNS($BZ163:CB$170)+10*(ROWS(CB163:CB$170)-1))/100</f>
        <v>0.73</v>
      </c>
      <c r="CC185" s="127">
        <f>(COLUMNS($BZ163:CC$170)+10*(ROWS(CC163:CC$170)-1))/100</f>
        <v>0.74</v>
      </c>
      <c r="CD185" s="127">
        <f>(COLUMNS($BZ163:CD$170)+10*(ROWS(CD163:CD$170)-1))/100</f>
        <v>0.75</v>
      </c>
      <c r="CE185" s="127">
        <f>(COLUMNS($BZ163:CE$170)+10*(ROWS(CE163:CE$170)-1))/100</f>
        <v>0.76</v>
      </c>
      <c r="CF185" s="127">
        <f>(COLUMNS($BZ163:CF$170)+10*(ROWS(CF163:CF$170)-1))/100</f>
        <v>0.77</v>
      </c>
      <c r="CG185" s="127">
        <f>(COLUMNS($BZ163:CG$170)+10*(ROWS(CG163:CG$170)-1))/100</f>
        <v>0.78</v>
      </c>
      <c r="CH185" s="127">
        <f>(COLUMNS($BZ163:CH$170)+10*(ROWS(CH163:CH$170)-1))/100</f>
        <v>0.79</v>
      </c>
      <c r="CI185" s="127">
        <f>(COLUMNS($BZ163:CI$170)+10*(ROWS(CI163:CI$170)-1))/100</f>
        <v>0.8</v>
      </c>
      <c r="CM185" s="95"/>
      <c r="CN185" s="128">
        <v>0.01</v>
      </c>
      <c r="CO185" s="129">
        <v>0.06</v>
      </c>
      <c r="CP185" s="129">
        <v>0.11</v>
      </c>
      <c r="CQ185" s="129">
        <v>0.16</v>
      </c>
      <c r="CR185" s="129">
        <v>0.21</v>
      </c>
      <c r="CS185" s="129">
        <v>0.26</v>
      </c>
      <c r="CT185" s="129">
        <v>0.31</v>
      </c>
      <c r="CU185" s="129">
        <v>0.36</v>
      </c>
      <c r="CV185" s="129">
        <v>0.41</v>
      </c>
      <c r="CW185" s="129">
        <v>0.46</v>
      </c>
      <c r="CX185" s="129">
        <v>0.51</v>
      </c>
      <c r="CY185" s="129">
        <v>0.56000000000000005</v>
      </c>
      <c r="CZ185" s="129">
        <v>0.61</v>
      </c>
      <c r="DA185" s="129">
        <v>0.66</v>
      </c>
      <c r="DB185" s="129">
        <v>0.71</v>
      </c>
      <c r="DC185" s="129">
        <v>0.76</v>
      </c>
      <c r="DD185" s="129">
        <v>0.81</v>
      </c>
      <c r="DE185" s="129">
        <v>0.86</v>
      </c>
      <c r="DF185" s="129">
        <v>0.91</v>
      </c>
      <c r="DG185" s="130">
        <v>0.96</v>
      </c>
      <c r="DH185" s="95"/>
    </row>
    <row r="186" spans="78:112" ht="15" customHeight="1">
      <c r="BZ186" s="127">
        <f>(COLUMNS($BZ164:BZ$170)+10*(ROWS(BZ164:BZ$170)-1))/100</f>
        <v>0.61</v>
      </c>
      <c r="CA186" s="127">
        <f>(COLUMNS($BZ164:CA$170)+10*(ROWS(CA164:CA$170)-1))/100</f>
        <v>0.62</v>
      </c>
      <c r="CB186" s="127">
        <f>(COLUMNS($BZ164:CB$170)+10*(ROWS(CB164:CB$170)-1))/100</f>
        <v>0.63</v>
      </c>
      <c r="CC186" s="127">
        <f>(COLUMNS($BZ164:CC$170)+10*(ROWS(CC164:CC$170)-1))/100</f>
        <v>0.64</v>
      </c>
      <c r="CD186" s="127">
        <f>(COLUMNS($BZ164:CD$170)+10*(ROWS(CD164:CD$170)-1))/100</f>
        <v>0.65</v>
      </c>
      <c r="CE186" s="127">
        <f>(COLUMNS($BZ164:CE$170)+10*(ROWS(CE164:CE$170)-1))/100</f>
        <v>0.66</v>
      </c>
      <c r="CF186" s="127">
        <f>(COLUMNS($BZ164:CF$170)+10*(ROWS(CF164:CF$170)-1))/100</f>
        <v>0.67</v>
      </c>
      <c r="CG186" s="127">
        <f>(COLUMNS($BZ164:CG$170)+10*(ROWS(CG164:CG$170)-1))/100</f>
        <v>0.68</v>
      </c>
      <c r="CH186" s="127">
        <f>(COLUMNS($BZ164:CH$170)+10*(ROWS(CH164:CH$170)-1))/100</f>
        <v>0.69</v>
      </c>
      <c r="CI186" s="127">
        <f>(COLUMNS($BZ164:CI$170)+10*(ROWS(CI164:CI$170)-1))/100</f>
        <v>0.7</v>
      </c>
      <c r="CM186" s="95"/>
      <c r="CN186" s="131">
        <v>0.02</v>
      </c>
      <c r="CO186" s="132">
        <v>7.0000000000000007E-2</v>
      </c>
      <c r="CP186" s="132">
        <v>0.12</v>
      </c>
      <c r="CQ186" s="132">
        <v>0.17</v>
      </c>
      <c r="CR186" s="132">
        <v>0.22</v>
      </c>
      <c r="CS186" s="132">
        <v>0.27</v>
      </c>
      <c r="CT186" s="132">
        <v>0.32</v>
      </c>
      <c r="CU186" s="132">
        <v>0.37</v>
      </c>
      <c r="CV186" s="132">
        <v>0.42</v>
      </c>
      <c r="CW186" s="132">
        <v>0.47</v>
      </c>
      <c r="CX186" s="132">
        <v>0.52</v>
      </c>
      <c r="CY186" s="132">
        <v>0.56999999999999995</v>
      </c>
      <c r="CZ186" s="132">
        <v>0.62</v>
      </c>
      <c r="DA186" s="132">
        <v>0.67</v>
      </c>
      <c r="DB186" s="132">
        <v>0.72</v>
      </c>
      <c r="DC186" s="132">
        <v>0.77</v>
      </c>
      <c r="DD186" s="132">
        <v>0.82</v>
      </c>
      <c r="DE186" s="132">
        <v>0.87</v>
      </c>
      <c r="DF186" s="132">
        <v>0.92</v>
      </c>
      <c r="DG186" s="133">
        <v>0.97</v>
      </c>
      <c r="DH186" s="95"/>
    </row>
    <row r="187" spans="78:112" ht="15" customHeight="1">
      <c r="BZ187" s="127">
        <f>(COLUMNS($BZ165:BZ$170)+10*(ROWS(BZ165:BZ$170)-1))/100</f>
        <v>0.51</v>
      </c>
      <c r="CA187" s="127">
        <f>(COLUMNS($BZ165:CA$170)+10*(ROWS(CA165:CA$170)-1))/100</f>
        <v>0.52</v>
      </c>
      <c r="CB187" s="127">
        <f>(COLUMNS($BZ165:CB$170)+10*(ROWS(CB165:CB$170)-1))/100</f>
        <v>0.53</v>
      </c>
      <c r="CC187" s="127">
        <f>(COLUMNS($BZ165:CC$170)+10*(ROWS(CC165:CC$170)-1))/100</f>
        <v>0.54</v>
      </c>
      <c r="CD187" s="127">
        <f>(COLUMNS($BZ165:CD$170)+10*(ROWS(CD165:CD$170)-1))/100</f>
        <v>0.55000000000000004</v>
      </c>
      <c r="CE187" s="127">
        <f>(COLUMNS($BZ165:CE$170)+10*(ROWS(CE165:CE$170)-1))/100</f>
        <v>0.56000000000000005</v>
      </c>
      <c r="CF187" s="127">
        <f>(COLUMNS($BZ165:CF$170)+10*(ROWS(CF165:CF$170)-1))/100</f>
        <v>0.56999999999999995</v>
      </c>
      <c r="CG187" s="127">
        <f>(COLUMNS($BZ165:CG$170)+10*(ROWS(CG165:CG$170)-1))/100</f>
        <v>0.57999999999999996</v>
      </c>
      <c r="CH187" s="127">
        <f>(COLUMNS($BZ165:CH$170)+10*(ROWS(CH165:CH$170)-1))/100</f>
        <v>0.59</v>
      </c>
      <c r="CI187" s="127">
        <f>(COLUMNS($BZ165:CI$170)+10*(ROWS(CI165:CI$170)-1))/100</f>
        <v>0.6</v>
      </c>
      <c r="CM187" s="95"/>
      <c r="CN187" s="131">
        <v>0.03</v>
      </c>
      <c r="CO187" s="132">
        <v>0.08</v>
      </c>
      <c r="CP187" s="132">
        <v>0.13</v>
      </c>
      <c r="CQ187" s="132">
        <v>0.18</v>
      </c>
      <c r="CR187" s="132">
        <v>0.23</v>
      </c>
      <c r="CS187" s="132">
        <v>0.28000000000000003</v>
      </c>
      <c r="CT187" s="132">
        <v>0.33</v>
      </c>
      <c r="CU187" s="132">
        <v>0.38</v>
      </c>
      <c r="CV187" s="132">
        <v>0.43</v>
      </c>
      <c r="CW187" s="132">
        <v>0.48</v>
      </c>
      <c r="CX187" s="132">
        <v>0.53</v>
      </c>
      <c r="CY187" s="132">
        <v>0.57999999999999996</v>
      </c>
      <c r="CZ187" s="132">
        <v>0.63</v>
      </c>
      <c r="DA187" s="132">
        <v>0.68</v>
      </c>
      <c r="DB187" s="132">
        <v>0.73</v>
      </c>
      <c r="DC187" s="132">
        <v>0.78</v>
      </c>
      <c r="DD187" s="132">
        <v>0.83</v>
      </c>
      <c r="DE187" s="132">
        <v>0.88</v>
      </c>
      <c r="DF187" s="132">
        <v>0.93</v>
      </c>
      <c r="DG187" s="133">
        <v>0.98</v>
      </c>
      <c r="DH187" s="95"/>
    </row>
    <row r="188" spans="78:112" ht="15" customHeight="1">
      <c r="BZ188" s="127">
        <f>(COLUMNS($BZ166:BZ$170)+10*(ROWS(BZ166:BZ$170)-1))/100</f>
        <v>0.41</v>
      </c>
      <c r="CA188" s="127">
        <f>(COLUMNS($BZ166:CA$170)+10*(ROWS(CA166:CA$170)-1))/100</f>
        <v>0.42</v>
      </c>
      <c r="CB188" s="127">
        <f>(COLUMNS($BZ166:CB$170)+10*(ROWS(CB166:CB$170)-1))/100</f>
        <v>0.43</v>
      </c>
      <c r="CC188" s="127">
        <f>(COLUMNS($BZ166:CC$170)+10*(ROWS(CC166:CC$170)-1))/100</f>
        <v>0.44</v>
      </c>
      <c r="CD188" s="127">
        <f>(COLUMNS($BZ166:CD$170)+10*(ROWS(CD166:CD$170)-1))/100</f>
        <v>0.45</v>
      </c>
      <c r="CE188" s="127">
        <f>(COLUMNS($BZ166:CE$170)+10*(ROWS(CE166:CE$170)-1))/100</f>
        <v>0.46</v>
      </c>
      <c r="CF188" s="127">
        <f>(COLUMNS($BZ166:CF$170)+10*(ROWS(CF166:CF$170)-1))/100</f>
        <v>0.47</v>
      </c>
      <c r="CG188" s="127">
        <f>(COLUMNS($BZ166:CG$170)+10*(ROWS(CG166:CG$170)-1))/100</f>
        <v>0.48</v>
      </c>
      <c r="CH188" s="127">
        <f>(COLUMNS($BZ166:CH$170)+10*(ROWS(CH166:CH$170)-1))/100</f>
        <v>0.49</v>
      </c>
      <c r="CI188" s="127">
        <f>(COLUMNS($BZ166:CI$170)+10*(ROWS(CI166:CI$170)-1))/100</f>
        <v>0.5</v>
      </c>
      <c r="CM188" s="95"/>
      <c r="CN188" s="131">
        <v>0.04</v>
      </c>
      <c r="CO188" s="132">
        <v>0.09</v>
      </c>
      <c r="CP188" s="132">
        <v>0.14000000000000001</v>
      </c>
      <c r="CQ188" s="132">
        <v>0.19</v>
      </c>
      <c r="CR188" s="132">
        <v>0.24</v>
      </c>
      <c r="CS188" s="132">
        <v>0.28999999999999998</v>
      </c>
      <c r="CT188" s="132">
        <v>0.34</v>
      </c>
      <c r="CU188" s="132">
        <v>0.39</v>
      </c>
      <c r="CV188" s="132">
        <v>0.44</v>
      </c>
      <c r="CW188" s="132">
        <v>0.49</v>
      </c>
      <c r="CX188" s="132">
        <v>0.54</v>
      </c>
      <c r="CY188" s="132">
        <v>0.59</v>
      </c>
      <c r="CZ188" s="132">
        <v>0.64</v>
      </c>
      <c r="DA188" s="132">
        <v>0.69</v>
      </c>
      <c r="DB188" s="132">
        <v>0.74</v>
      </c>
      <c r="DC188" s="132">
        <v>0.79</v>
      </c>
      <c r="DD188" s="132">
        <v>0.84</v>
      </c>
      <c r="DE188" s="132">
        <v>0.89</v>
      </c>
      <c r="DF188" s="132">
        <v>0.94</v>
      </c>
      <c r="DG188" s="133">
        <v>0.99</v>
      </c>
      <c r="DH188" s="95"/>
    </row>
    <row r="189" spans="78:112" ht="15" customHeight="1">
      <c r="BZ189" s="127">
        <f>(COLUMNS($BZ167:BZ$170)+10*(ROWS(BZ167:BZ$170)-1))/100</f>
        <v>0.31</v>
      </c>
      <c r="CA189" s="127">
        <f>(COLUMNS($BZ167:CA$170)+10*(ROWS(CA167:CA$170)-1))/100</f>
        <v>0.32</v>
      </c>
      <c r="CB189" s="127">
        <f>(COLUMNS($BZ167:CB$170)+10*(ROWS(CB167:CB$170)-1))/100</f>
        <v>0.33</v>
      </c>
      <c r="CC189" s="127">
        <f>(COLUMNS($BZ167:CC$170)+10*(ROWS(CC167:CC$170)-1))/100</f>
        <v>0.34</v>
      </c>
      <c r="CD189" s="127">
        <f>(COLUMNS($BZ167:CD$170)+10*(ROWS(CD167:CD$170)-1))/100</f>
        <v>0.35</v>
      </c>
      <c r="CE189" s="127">
        <f>(COLUMNS($BZ167:CE$170)+10*(ROWS(CE167:CE$170)-1))/100</f>
        <v>0.36</v>
      </c>
      <c r="CF189" s="127">
        <f>(COLUMNS($BZ167:CF$170)+10*(ROWS(CF167:CF$170)-1))/100</f>
        <v>0.37</v>
      </c>
      <c r="CG189" s="127">
        <f>(COLUMNS($BZ167:CG$170)+10*(ROWS(CG167:CG$170)-1))/100</f>
        <v>0.38</v>
      </c>
      <c r="CH189" s="127">
        <f>(COLUMNS($BZ167:CH$170)+10*(ROWS(CH167:CH$170)-1))/100</f>
        <v>0.39</v>
      </c>
      <c r="CI189" s="127">
        <f>(COLUMNS($BZ167:CI$170)+10*(ROWS(CI167:CI$170)-1))/100</f>
        <v>0.4</v>
      </c>
      <c r="CM189" s="95"/>
      <c r="CN189" s="134">
        <v>0.05</v>
      </c>
      <c r="CO189" s="135">
        <v>0.1</v>
      </c>
      <c r="CP189" s="135">
        <v>0.15</v>
      </c>
      <c r="CQ189" s="135">
        <v>0.2</v>
      </c>
      <c r="CR189" s="135">
        <v>0.25</v>
      </c>
      <c r="CS189" s="135">
        <v>0.3</v>
      </c>
      <c r="CT189" s="135">
        <v>0.35</v>
      </c>
      <c r="CU189" s="135">
        <v>0.4</v>
      </c>
      <c r="CV189" s="135">
        <v>0.45</v>
      </c>
      <c r="CW189" s="135">
        <v>0.5</v>
      </c>
      <c r="CX189" s="135">
        <v>0.55000000000000004</v>
      </c>
      <c r="CY189" s="135">
        <v>0.6</v>
      </c>
      <c r="CZ189" s="135">
        <v>0.65</v>
      </c>
      <c r="DA189" s="135">
        <v>0.7</v>
      </c>
      <c r="DB189" s="135">
        <v>0.75</v>
      </c>
      <c r="DC189" s="135">
        <v>0.8</v>
      </c>
      <c r="DD189" s="135">
        <v>0.85</v>
      </c>
      <c r="DE189" s="135">
        <v>0.9</v>
      </c>
      <c r="DF189" s="135">
        <v>0.95</v>
      </c>
      <c r="DG189" s="136">
        <v>1</v>
      </c>
      <c r="DH189" s="95"/>
    </row>
    <row r="190" spans="78:112" ht="15" customHeight="1">
      <c r="BZ190" s="127">
        <f>(COLUMNS($BZ168:BZ$170)+10*(ROWS(BZ168:BZ$170)-1))/100</f>
        <v>0.21</v>
      </c>
      <c r="CA190" s="127">
        <f>(COLUMNS($BZ168:CA$170)+10*(ROWS(CA168:CA$170)-1))/100</f>
        <v>0.22</v>
      </c>
      <c r="CB190" s="127">
        <f>(COLUMNS($BZ168:CB$170)+10*(ROWS(CB168:CB$170)-1))/100</f>
        <v>0.23</v>
      </c>
      <c r="CC190" s="127">
        <f>(COLUMNS($BZ168:CC$170)+10*(ROWS(CC168:CC$170)-1))/100</f>
        <v>0.24</v>
      </c>
      <c r="CD190" s="127">
        <f>(COLUMNS($BZ168:CD$170)+10*(ROWS(CD168:CD$170)-1))/100</f>
        <v>0.25</v>
      </c>
      <c r="CE190" s="127">
        <f>(COLUMNS($BZ168:CE$170)+10*(ROWS(CE168:CE$170)-1))/100</f>
        <v>0.26</v>
      </c>
      <c r="CF190" s="127">
        <f>(COLUMNS($BZ168:CF$170)+10*(ROWS(CF168:CF$170)-1))/100</f>
        <v>0.27</v>
      </c>
      <c r="CG190" s="127">
        <f>(COLUMNS($BZ168:CG$170)+10*(ROWS(CG168:CG$170)-1))/100</f>
        <v>0.28000000000000003</v>
      </c>
      <c r="CH190" s="127">
        <f>(COLUMNS($BZ168:CH$170)+10*(ROWS(CH168:CH$170)-1))/100</f>
        <v>0.28999999999999998</v>
      </c>
      <c r="CI190" s="127">
        <f>(COLUMNS($BZ168:CI$170)+10*(ROWS(CI168:CI$170)-1))/100</f>
        <v>0.3</v>
      </c>
      <c r="CM190" s="95"/>
      <c r="CN190" s="95"/>
      <c r="CO190" s="95"/>
      <c r="CP190" s="95"/>
      <c r="CQ190" s="95"/>
      <c r="CR190" s="95"/>
      <c r="CS190" s="95"/>
      <c r="CT190" s="95"/>
      <c r="CU190" s="95"/>
      <c r="CV190" s="95"/>
      <c r="CW190" s="95"/>
      <c r="CX190" s="95"/>
      <c r="CY190" s="95"/>
      <c r="CZ190" s="95"/>
      <c r="DA190" s="95"/>
      <c r="DB190" s="95"/>
      <c r="DC190" s="95"/>
      <c r="DD190" s="95"/>
      <c r="DE190" s="95"/>
      <c r="DF190" s="95"/>
      <c r="DG190" s="95"/>
      <c r="DH190" s="95"/>
    </row>
    <row r="191" spans="78:112" ht="15" customHeight="1">
      <c r="BZ191" s="127">
        <f>(COLUMNS($BZ169:BZ$170)+10*(ROWS(BZ169:BZ$170)-1))/100</f>
        <v>0.11</v>
      </c>
      <c r="CA191" s="127">
        <f>(COLUMNS($BZ169:CA$170)+10*(ROWS(CA169:CA$170)-1))/100</f>
        <v>0.12</v>
      </c>
      <c r="CB191" s="127">
        <f>(COLUMNS($BZ169:CB$170)+10*(ROWS(CB169:CB$170)-1))/100</f>
        <v>0.13</v>
      </c>
      <c r="CC191" s="127">
        <f>(COLUMNS($BZ169:CC$170)+10*(ROWS(CC169:CC$170)-1))/100</f>
        <v>0.14000000000000001</v>
      </c>
      <c r="CD191" s="127">
        <f>(COLUMNS($BZ169:CD$170)+10*(ROWS(CD169:CD$170)-1))/100</f>
        <v>0.15</v>
      </c>
      <c r="CE191" s="127">
        <f>(COLUMNS($BZ169:CE$170)+10*(ROWS(CE169:CE$170)-1))/100</f>
        <v>0.16</v>
      </c>
      <c r="CF191" s="127">
        <f>(COLUMNS($BZ169:CF$170)+10*(ROWS(CF169:CF$170)-1))/100</f>
        <v>0.17</v>
      </c>
      <c r="CG191" s="127">
        <f>(COLUMNS($BZ169:CG$170)+10*(ROWS(CG169:CG$170)-1))/100</f>
        <v>0.18</v>
      </c>
      <c r="CH191" s="127">
        <f>(COLUMNS($BZ169:CH$170)+10*(ROWS(CH169:CH$170)-1))/100</f>
        <v>0.19</v>
      </c>
      <c r="CI191" s="127">
        <f>(COLUMNS($BZ169:CI$170)+10*(ROWS(CI169:CI$170)-1))/100</f>
        <v>0.2</v>
      </c>
      <c r="CM191" s="95"/>
      <c r="CN191" s="128">
        <v>0.01</v>
      </c>
      <c r="CO191" s="129">
        <v>0.06</v>
      </c>
      <c r="CP191" s="129">
        <v>0.11</v>
      </c>
      <c r="CQ191" s="129">
        <v>0.16</v>
      </c>
      <c r="CR191" s="129">
        <v>0.21</v>
      </c>
      <c r="CS191" s="129">
        <v>0.26</v>
      </c>
      <c r="CT191" s="129">
        <v>0.31</v>
      </c>
      <c r="CU191" s="129">
        <v>0.36</v>
      </c>
      <c r="CV191" s="129">
        <v>0.41</v>
      </c>
      <c r="CW191" s="129">
        <v>0.46</v>
      </c>
      <c r="CX191" s="129">
        <v>0.51</v>
      </c>
      <c r="CY191" s="129">
        <v>0.56000000000000005</v>
      </c>
      <c r="CZ191" s="129">
        <v>0.61</v>
      </c>
      <c r="DA191" s="129">
        <v>0.66</v>
      </c>
      <c r="DB191" s="129">
        <v>0.71</v>
      </c>
      <c r="DC191" s="129">
        <v>0.76</v>
      </c>
      <c r="DD191" s="129">
        <v>0.81</v>
      </c>
      <c r="DE191" s="129">
        <v>0.86</v>
      </c>
      <c r="DF191" s="129">
        <v>0.91</v>
      </c>
      <c r="DG191" s="130">
        <v>0.96</v>
      </c>
      <c r="DH191" s="95"/>
    </row>
    <row r="192" spans="78:112" ht="15" customHeight="1">
      <c r="BZ192" s="127">
        <f>(COLUMNS($BZ170:BZ$170)+10*(ROWS(BZ170:BZ$170)-1))/100</f>
        <v>0.01</v>
      </c>
      <c r="CA192" s="127">
        <f>(COLUMNS($BZ170:CA$170)+10*(ROWS(CA170:CA$170)-1))/100</f>
        <v>0.02</v>
      </c>
      <c r="CB192" s="127">
        <f>(COLUMNS($BZ170:CB$170)+10*(ROWS(CB170:CB$170)-1))/100</f>
        <v>0.03</v>
      </c>
      <c r="CC192" s="127">
        <f>(COLUMNS($BZ170:CC$170)+10*(ROWS(CC170:CC$170)-1))/100</f>
        <v>0.04</v>
      </c>
      <c r="CD192" s="127">
        <f>(COLUMNS($BZ170:CD$170)+10*(ROWS(CD170:CD$170)-1))/100</f>
        <v>0.05</v>
      </c>
      <c r="CE192" s="127">
        <f>(COLUMNS($BZ170:CE$170)+10*(ROWS(CE170:CE$170)-1))/100</f>
        <v>0.06</v>
      </c>
      <c r="CF192" s="127">
        <f>(COLUMNS($BZ170:CF$170)+10*(ROWS(CF170:CF$170)-1))/100</f>
        <v>7.0000000000000007E-2</v>
      </c>
      <c r="CG192" s="127">
        <f>(COLUMNS($BZ170:CG$170)+10*(ROWS(CG170:CG$170)-1))/100</f>
        <v>0.08</v>
      </c>
      <c r="CH192" s="127">
        <f>(COLUMNS($BZ170:CH$170)+10*(ROWS(CH170:CH$170)-1))/100</f>
        <v>0.09</v>
      </c>
      <c r="CI192" s="127">
        <f>(COLUMNS($BZ170:CI$170)+10*(ROWS(CI170:CI$170)-1))/100</f>
        <v>0.1</v>
      </c>
      <c r="CM192" s="95"/>
      <c r="CN192" s="131">
        <v>0.02</v>
      </c>
      <c r="CO192" s="132">
        <v>7.0000000000000007E-2</v>
      </c>
      <c r="CP192" s="132">
        <v>0.12</v>
      </c>
      <c r="CQ192" s="132">
        <v>0.17</v>
      </c>
      <c r="CR192" s="132">
        <v>0.22</v>
      </c>
      <c r="CS192" s="132">
        <v>0.27</v>
      </c>
      <c r="CT192" s="132">
        <v>0.32</v>
      </c>
      <c r="CU192" s="132">
        <v>0.37</v>
      </c>
      <c r="CV192" s="132">
        <v>0.42</v>
      </c>
      <c r="CW192" s="132">
        <v>0.47</v>
      </c>
      <c r="CX192" s="132">
        <v>0.52</v>
      </c>
      <c r="CY192" s="132">
        <v>0.56999999999999995</v>
      </c>
      <c r="CZ192" s="132">
        <v>0.62</v>
      </c>
      <c r="DA192" s="132">
        <v>0.67</v>
      </c>
      <c r="DB192" s="132">
        <v>0.72</v>
      </c>
      <c r="DC192" s="132">
        <v>0.77</v>
      </c>
      <c r="DD192" s="132">
        <v>0.82</v>
      </c>
      <c r="DE192" s="132">
        <v>0.87</v>
      </c>
      <c r="DF192" s="132">
        <v>0.92</v>
      </c>
      <c r="DG192" s="133">
        <v>0.97</v>
      </c>
      <c r="DH192" s="95"/>
    </row>
    <row r="193" spans="78:112" ht="15" customHeight="1">
      <c r="BZ193" s="115"/>
      <c r="CA193" s="115"/>
      <c r="CB193" s="115"/>
      <c r="CC193" s="115"/>
      <c r="CD193" s="115"/>
      <c r="CE193" s="115"/>
      <c r="CF193" s="115"/>
      <c r="CG193" s="115"/>
      <c r="CH193" s="115"/>
      <c r="CI193" s="115"/>
      <c r="CM193" s="95"/>
      <c r="CN193" s="131">
        <v>0.03</v>
      </c>
      <c r="CO193" s="132">
        <v>0.08</v>
      </c>
      <c r="CP193" s="132">
        <v>0.13</v>
      </c>
      <c r="CQ193" s="132">
        <v>0.18</v>
      </c>
      <c r="CR193" s="132">
        <v>0.23</v>
      </c>
      <c r="CS193" s="132">
        <v>0.28000000000000003</v>
      </c>
      <c r="CT193" s="132">
        <v>0.33</v>
      </c>
      <c r="CU193" s="132">
        <v>0.38</v>
      </c>
      <c r="CV193" s="132">
        <v>0.43</v>
      </c>
      <c r="CW193" s="132">
        <v>0.48</v>
      </c>
      <c r="CX193" s="132">
        <v>0.53</v>
      </c>
      <c r="CY193" s="132">
        <v>0.57999999999999996</v>
      </c>
      <c r="CZ193" s="132">
        <v>0.63</v>
      </c>
      <c r="DA193" s="132">
        <v>0.68</v>
      </c>
      <c r="DB193" s="132">
        <v>0.73</v>
      </c>
      <c r="DC193" s="132">
        <v>0.78</v>
      </c>
      <c r="DD193" s="132">
        <v>0.83</v>
      </c>
      <c r="DE193" s="132">
        <v>0.88</v>
      </c>
      <c r="DF193" s="132">
        <v>0.93</v>
      </c>
      <c r="DG193" s="133">
        <v>0.98</v>
      </c>
      <c r="DH193" s="95"/>
    </row>
    <row r="194" spans="78:112" ht="15" customHeight="1">
      <c r="BZ194" s="137">
        <f>(COLUMNS($BZ161:BZ$170)+10*(ROWS(BZ161:BZ$170)-1))/100</f>
        <v>0.91</v>
      </c>
      <c r="CA194" s="137">
        <f>(COLUMNS($BZ161:CA$170)+10*(ROWS(CA161:CA$170)-1))/100</f>
        <v>0.92</v>
      </c>
      <c r="CB194" s="137">
        <f>(COLUMNS($BZ161:CB$170)+10*(ROWS(CB161:CB$170)-1))/100</f>
        <v>0.93</v>
      </c>
      <c r="CC194" s="137">
        <f>(COLUMNS($BZ161:CC$170)+10*(ROWS(CC161:CC$170)-1))/100</f>
        <v>0.94</v>
      </c>
      <c r="CD194" s="137">
        <f>(COLUMNS($BZ161:CD$170)+10*(ROWS(CD161:CD$170)-1))/100</f>
        <v>0.95</v>
      </c>
      <c r="CE194" s="137">
        <f>(COLUMNS($BZ161:CE$170)+10*(ROWS(CE161:CE$170)-1))/100</f>
        <v>0.96</v>
      </c>
      <c r="CF194" s="137">
        <f>(COLUMNS($BZ161:CF$170)+10*(ROWS(CF161:CF$170)-1))/100</f>
        <v>0.97</v>
      </c>
      <c r="CG194" s="137">
        <f>(COLUMNS($BZ161:CG$170)+10*(ROWS(CG161:CG$170)-1))/100</f>
        <v>0.98</v>
      </c>
      <c r="CH194" s="137">
        <f>(COLUMNS($BZ161:CH$170)+10*(ROWS(CH161:CH$170)-1))/100</f>
        <v>0.99</v>
      </c>
      <c r="CI194" s="137">
        <f>(COLUMNS($BZ161:CI$170)+10*(ROWS(CI161:CI$170)-1))/100</f>
        <v>1</v>
      </c>
      <c r="CM194" s="95"/>
      <c r="CN194" s="131">
        <v>0.04</v>
      </c>
      <c r="CO194" s="132">
        <v>0.09</v>
      </c>
      <c r="CP194" s="132">
        <v>0.14000000000000001</v>
      </c>
      <c r="CQ194" s="132">
        <v>0.19</v>
      </c>
      <c r="CR194" s="132">
        <v>0.24</v>
      </c>
      <c r="CS194" s="132">
        <v>0.28999999999999998</v>
      </c>
      <c r="CT194" s="132">
        <v>0.34</v>
      </c>
      <c r="CU194" s="132">
        <v>0.39</v>
      </c>
      <c r="CV194" s="132">
        <v>0.44</v>
      </c>
      <c r="CW194" s="132">
        <v>0.49</v>
      </c>
      <c r="CX194" s="132">
        <v>0.54</v>
      </c>
      <c r="CY194" s="132">
        <v>0.59</v>
      </c>
      <c r="CZ194" s="132">
        <v>0.64</v>
      </c>
      <c r="DA194" s="132">
        <v>0.69</v>
      </c>
      <c r="DB194" s="132">
        <v>0.74</v>
      </c>
      <c r="DC194" s="132">
        <v>0.79</v>
      </c>
      <c r="DD194" s="132">
        <v>0.84</v>
      </c>
      <c r="DE194" s="132">
        <v>0.89</v>
      </c>
      <c r="DF194" s="132">
        <v>0.94</v>
      </c>
      <c r="DG194" s="133">
        <v>0.99</v>
      </c>
      <c r="DH194" s="95"/>
    </row>
    <row r="195" spans="78:112" ht="15" customHeight="1">
      <c r="BZ195" s="137">
        <f>(COLUMNS($BZ162:BZ$170)+10*(ROWS(BZ162:BZ$170)-1))/100</f>
        <v>0.81</v>
      </c>
      <c r="CA195" s="137">
        <f>(COLUMNS($BZ162:CA$170)+10*(ROWS(CA162:CA$170)-1))/100</f>
        <v>0.82</v>
      </c>
      <c r="CB195" s="137">
        <f>(COLUMNS($BZ162:CB$170)+10*(ROWS(CB162:CB$170)-1))/100</f>
        <v>0.83</v>
      </c>
      <c r="CC195" s="137">
        <f>(COLUMNS($BZ162:CC$170)+10*(ROWS(CC162:CC$170)-1))/100</f>
        <v>0.84</v>
      </c>
      <c r="CD195" s="137">
        <f>(COLUMNS($BZ162:CD$170)+10*(ROWS(CD162:CD$170)-1))/100</f>
        <v>0.85</v>
      </c>
      <c r="CE195" s="137">
        <f>(COLUMNS($BZ162:CE$170)+10*(ROWS(CE162:CE$170)-1))/100</f>
        <v>0.86</v>
      </c>
      <c r="CF195" s="137">
        <f>(COLUMNS($BZ162:CF$170)+10*(ROWS(CF162:CF$170)-1))/100</f>
        <v>0.87</v>
      </c>
      <c r="CG195" s="137">
        <f>(COLUMNS($BZ162:CG$170)+10*(ROWS(CG162:CG$170)-1))/100</f>
        <v>0.88</v>
      </c>
      <c r="CH195" s="137">
        <f>(COLUMNS($BZ162:CH$170)+10*(ROWS(CH162:CH$170)-1))/100</f>
        <v>0.89</v>
      </c>
      <c r="CI195" s="137">
        <f>(COLUMNS($BZ162:CI$170)+10*(ROWS(CI162:CI$170)-1))/100</f>
        <v>0.9</v>
      </c>
      <c r="CM195" s="95"/>
      <c r="CN195" s="134">
        <v>0.05</v>
      </c>
      <c r="CO195" s="135">
        <v>0.1</v>
      </c>
      <c r="CP195" s="135">
        <v>0.15</v>
      </c>
      <c r="CQ195" s="135">
        <v>0.2</v>
      </c>
      <c r="CR195" s="135">
        <v>0.25</v>
      </c>
      <c r="CS195" s="135">
        <v>0.3</v>
      </c>
      <c r="CT195" s="135">
        <v>0.35</v>
      </c>
      <c r="CU195" s="135">
        <v>0.4</v>
      </c>
      <c r="CV195" s="135">
        <v>0.45</v>
      </c>
      <c r="CW195" s="135">
        <v>0.5</v>
      </c>
      <c r="CX195" s="135">
        <v>0.55000000000000004</v>
      </c>
      <c r="CY195" s="135">
        <v>0.6</v>
      </c>
      <c r="CZ195" s="135">
        <v>0.65</v>
      </c>
      <c r="DA195" s="135">
        <v>0.7</v>
      </c>
      <c r="DB195" s="135">
        <v>0.75</v>
      </c>
      <c r="DC195" s="135">
        <v>0.8</v>
      </c>
      <c r="DD195" s="135">
        <v>0.85</v>
      </c>
      <c r="DE195" s="135">
        <v>0.9</v>
      </c>
      <c r="DF195" s="135">
        <v>0.95</v>
      </c>
      <c r="DG195" s="136">
        <v>1</v>
      </c>
      <c r="DH195" s="95"/>
    </row>
    <row r="196" spans="78:112" ht="15" customHeight="1">
      <c r="BZ196" s="137">
        <f>(COLUMNS($BZ163:BZ$170)+10*(ROWS(BZ163:BZ$170)-1))/100</f>
        <v>0.71</v>
      </c>
      <c r="CA196" s="137">
        <f>(COLUMNS($BZ163:CA$170)+10*(ROWS(CA163:CA$170)-1))/100</f>
        <v>0.72</v>
      </c>
      <c r="CB196" s="137">
        <f>(COLUMNS($BZ163:CB$170)+10*(ROWS(CB163:CB$170)-1))/100</f>
        <v>0.73</v>
      </c>
      <c r="CC196" s="137">
        <f>(COLUMNS($BZ163:CC$170)+10*(ROWS(CC163:CC$170)-1))/100</f>
        <v>0.74</v>
      </c>
      <c r="CD196" s="137">
        <f>(COLUMNS($BZ163:CD$170)+10*(ROWS(CD163:CD$170)-1))/100</f>
        <v>0.75</v>
      </c>
      <c r="CE196" s="137">
        <f>(COLUMNS($BZ163:CE$170)+10*(ROWS(CE163:CE$170)-1))/100</f>
        <v>0.76</v>
      </c>
      <c r="CF196" s="137">
        <f>(COLUMNS($BZ163:CF$170)+10*(ROWS(CF163:CF$170)-1))/100</f>
        <v>0.77</v>
      </c>
      <c r="CG196" s="137">
        <f>(COLUMNS($BZ163:CG$170)+10*(ROWS(CG163:CG$170)-1))/100</f>
        <v>0.78</v>
      </c>
      <c r="CH196" s="137">
        <f>(COLUMNS($BZ163:CH$170)+10*(ROWS(CH163:CH$170)-1))/100</f>
        <v>0.79</v>
      </c>
      <c r="CI196" s="137">
        <f>(COLUMNS($BZ163:CI$170)+10*(ROWS(CI163:CI$170)-1))/100</f>
        <v>0.8</v>
      </c>
      <c r="CM196" s="95"/>
      <c r="CN196" s="95"/>
      <c r="CO196" s="95"/>
      <c r="CP196" s="95"/>
      <c r="CQ196" s="95"/>
      <c r="CR196" s="95"/>
      <c r="CS196" s="95"/>
      <c r="CT196" s="95"/>
      <c r="CU196" s="95"/>
      <c r="CV196" s="95"/>
      <c r="CW196" s="95"/>
      <c r="CX196" s="95"/>
      <c r="CY196" s="95"/>
      <c r="CZ196" s="95"/>
      <c r="DA196" s="95"/>
      <c r="DB196" s="95"/>
      <c r="DC196" s="95"/>
      <c r="DD196" s="95"/>
      <c r="DE196" s="95"/>
      <c r="DF196" s="95"/>
      <c r="DG196" s="95"/>
      <c r="DH196" s="95"/>
    </row>
    <row r="197" spans="78:112" ht="15" customHeight="1">
      <c r="BZ197" s="137">
        <f>(COLUMNS($BZ164:BZ$170)+10*(ROWS(BZ164:BZ$170)-1))/100</f>
        <v>0.61</v>
      </c>
      <c r="CA197" s="137">
        <f>(COLUMNS($BZ164:CA$170)+10*(ROWS(CA164:CA$170)-1))/100</f>
        <v>0.62</v>
      </c>
      <c r="CB197" s="137">
        <f>(COLUMNS($BZ164:CB$170)+10*(ROWS(CB164:CB$170)-1))/100</f>
        <v>0.63</v>
      </c>
      <c r="CC197" s="137">
        <f>(COLUMNS($BZ164:CC$170)+10*(ROWS(CC164:CC$170)-1))/100</f>
        <v>0.64</v>
      </c>
      <c r="CD197" s="137">
        <f>(COLUMNS($BZ164:CD$170)+10*(ROWS(CD164:CD$170)-1))/100</f>
        <v>0.65</v>
      </c>
      <c r="CE197" s="137">
        <f>(COLUMNS($BZ164:CE$170)+10*(ROWS(CE164:CE$170)-1))/100</f>
        <v>0.66</v>
      </c>
      <c r="CF197" s="137">
        <f>(COLUMNS($BZ164:CF$170)+10*(ROWS(CF164:CF$170)-1))/100</f>
        <v>0.67</v>
      </c>
      <c r="CG197" s="137">
        <f>(COLUMNS($BZ164:CG$170)+10*(ROWS(CG164:CG$170)-1))/100</f>
        <v>0.68</v>
      </c>
      <c r="CH197" s="137">
        <f>(COLUMNS($BZ164:CH$170)+10*(ROWS(CH164:CH$170)-1))/100</f>
        <v>0.69</v>
      </c>
      <c r="CI197" s="137">
        <f>(COLUMNS($BZ164:CI$170)+10*(ROWS(CI164:CI$170)-1))/100</f>
        <v>0.7</v>
      </c>
      <c r="CM197" s="95"/>
      <c r="CN197" s="128">
        <v>0.01</v>
      </c>
      <c r="CO197" s="129">
        <v>0.06</v>
      </c>
      <c r="CP197" s="129">
        <v>0.11</v>
      </c>
      <c r="CQ197" s="129">
        <v>0.16</v>
      </c>
      <c r="CR197" s="129">
        <v>0.21</v>
      </c>
      <c r="CS197" s="129">
        <v>0.26</v>
      </c>
      <c r="CT197" s="129">
        <v>0.31</v>
      </c>
      <c r="CU197" s="129">
        <v>0.36</v>
      </c>
      <c r="CV197" s="129">
        <v>0.41</v>
      </c>
      <c r="CW197" s="129">
        <v>0.46</v>
      </c>
      <c r="CX197" s="129">
        <v>0.51</v>
      </c>
      <c r="CY197" s="129">
        <v>0.56000000000000005</v>
      </c>
      <c r="CZ197" s="129">
        <v>0.61</v>
      </c>
      <c r="DA197" s="129">
        <v>0.66</v>
      </c>
      <c r="DB197" s="129">
        <v>0.71</v>
      </c>
      <c r="DC197" s="129">
        <v>0.76</v>
      </c>
      <c r="DD197" s="129">
        <v>0.81</v>
      </c>
      <c r="DE197" s="129">
        <v>0.86</v>
      </c>
      <c r="DF197" s="129">
        <v>0.91</v>
      </c>
      <c r="DG197" s="130">
        <v>0.96</v>
      </c>
      <c r="DH197" s="95"/>
    </row>
    <row r="198" spans="78:112" ht="15" customHeight="1">
      <c r="BZ198" s="137">
        <f>(COLUMNS($BZ165:BZ$170)+10*(ROWS(BZ165:BZ$170)-1))/100</f>
        <v>0.51</v>
      </c>
      <c r="CA198" s="137">
        <f>(COLUMNS($BZ165:CA$170)+10*(ROWS(CA165:CA$170)-1))/100</f>
        <v>0.52</v>
      </c>
      <c r="CB198" s="137">
        <f>(COLUMNS($BZ165:CB$170)+10*(ROWS(CB165:CB$170)-1))/100</f>
        <v>0.53</v>
      </c>
      <c r="CC198" s="137">
        <f>(COLUMNS($BZ165:CC$170)+10*(ROWS(CC165:CC$170)-1))/100</f>
        <v>0.54</v>
      </c>
      <c r="CD198" s="137">
        <f>(COLUMNS($BZ165:CD$170)+10*(ROWS(CD165:CD$170)-1))/100</f>
        <v>0.55000000000000004</v>
      </c>
      <c r="CE198" s="137">
        <f>(COLUMNS($BZ165:CE$170)+10*(ROWS(CE165:CE$170)-1))/100</f>
        <v>0.56000000000000005</v>
      </c>
      <c r="CF198" s="137">
        <f>(COLUMNS($BZ165:CF$170)+10*(ROWS(CF165:CF$170)-1))/100</f>
        <v>0.56999999999999995</v>
      </c>
      <c r="CG198" s="137">
        <f>(COLUMNS($BZ165:CG$170)+10*(ROWS(CG165:CG$170)-1))/100</f>
        <v>0.57999999999999996</v>
      </c>
      <c r="CH198" s="137">
        <f>(COLUMNS($BZ165:CH$170)+10*(ROWS(CH165:CH$170)-1))/100</f>
        <v>0.59</v>
      </c>
      <c r="CI198" s="137">
        <f>(COLUMNS($BZ165:CI$170)+10*(ROWS(CI165:CI$170)-1))/100</f>
        <v>0.6</v>
      </c>
      <c r="CM198" s="95"/>
      <c r="CN198" s="131">
        <v>0.02</v>
      </c>
      <c r="CO198" s="132">
        <v>7.0000000000000007E-2</v>
      </c>
      <c r="CP198" s="132">
        <v>0.12</v>
      </c>
      <c r="CQ198" s="132">
        <v>0.17</v>
      </c>
      <c r="CR198" s="132">
        <v>0.22</v>
      </c>
      <c r="CS198" s="132">
        <v>0.27</v>
      </c>
      <c r="CT198" s="132">
        <v>0.32</v>
      </c>
      <c r="CU198" s="132">
        <v>0.37</v>
      </c>
      <c r="CV198" s="132">
        <v>0.42</v>
      </c>
      <c r="CW198" s="132">
        <v>0.47</v>
      </c>
      <c r="CX198" s="132">
        <v>0.52</v>
      </c>
      <c r="CY198" s="132">
        <v>0.56999999999999995</v>
      </c>
      <c r="CZ198" s="132">
        <v>0.62</v>
      </c>
      <c r="DA198" s="132">
        <v>0.67</v>
      </c>
      <c r="DB198" s="132">
        <v>0.72</v>
      </c>
      <c r="DC198" s="132">
        <v>0.77</v>
      </c>
      <c r="DD198" s="132">
        <v>0.82</v>
      </c>
      <c r="DE198" s="132">
        <v>0.87</v>
      </c>
      <c r="DF198" s="132">
        <v>0.92</v>
      </c>
      <c r="DG198" s="133">
        <v>0.97</v>
      </c>
      <c r="DH198" s="95"/>
    </row>
    <row r="199" spans="78:112" ht="15" customHeight="1">
      <c r="BZ199" s="137">
        <f>(COLUMNS($BZ166:BZ$170)+10*(ROWS(BZ166:BZ$170)-1))/100</f>
        <v>0.41</v>
      </c>
      <c r="CA199" s="137">
        <f>(COLUMNS($BZ166:CA$170)+10*(ROWS(CA166:CA$170)-1))/100</f>
        <v>0.42</v>
      </c>
      <c r="CB199" s="137">
        <f>(COLUMNS($BZ166:CB$170)+10*(ROWS(CB166:CB$170)-1))/100</f>
        <v>0.43</v>
      </c>
      <c r="CC199" s="137">
        <f>(COLUMNS($BZ166:CC$170)+10*(ROWS(CC166:CC$170)-1))/100</f>
        <v>0.44</v>
      </c>
      <c r="CD199" s="137">
        <f>(COLUMNS($BZ166:CD$170)+10*(ROWS(CD166:CD$170)-1))/100</f>
        <v>0.45</v>
      </c>
      <c r="CE199" s="137">
        <f>(COLUMNS($BZ166:CE$170)+10*(ROWS(CE166:CE$170)-1))/100</f>
        <v>0.46</v>
      </c>
      <c r="CF199" s="137">
        <f>(COLUMNS($BZ166:CF$170)+10*(ROWS(CF166:CF$170)-1))/100</f>
        <v>0.47</v>
      </c>
      <c r="CG199" s="137">
        <f>(COLUMNS($BZ166:CG$170)+10*(ROWS(CG166:CG$170)-1))/100</f>
        <v>0.48</v>
      </c>
      <c r="CH199" s="137">
        <f>(COLUMNS($BZ166:CH$170)+10*(ROWS(CH166:CH$170)-1))/100</f>
        <v>0.49</v>
      </c>
      <c r="CI199" s="137">
        <f>(COLUMNS($BZ166:CI$170)+10*(ROWS(CI166:CI$170)-1))/100</f>
        <v>0.5</v>
      </c>
      <c r="CM199" s="95"/>
      <c r="CN199" s="131">
        <v>0.03</v>
      </c>
      <c r="CO199" s="132">
        <v>0.08</v>
      </c>
      <c r="CP199" s="132">
        <v>0.13</v>
      </c>
      <c r="CQ199" s="132">
        <v>0.18</v>
      </c>
      <c r="CR199" s="132">
        <v>0.23</v>
      </c>
      <c r="CS199" s="132">
        <v>0.28000000000000003</v>
      </c>
      <c r="CT199" s="132">
        <v>0.33</v>
      </c>
      <c r="CU199" s="132">
        <v>0.38</v>
      </c>
      <c r="CV199" s="132">
        <v>0.43</v>
      </c>
      <c r="CW199" s="132">
        <v>0.48</v>
      </c>
      <c r="CX199" s="132">
        <v>0.53</v>
      </c>
      <c r="CY199" s="132">
        <v>0.57999999999999996</v>
      </c>
      <c r="CZ199" s="132">
        <v>0.63</v>
      </c>
      <c r="DA199" s="132">
        <v>0.68</v>
      </c>
      <c r="DB199" s="132">
        <v>0.73</v>
      </c>
      <c r="DC199" s="132">
        <v>0.78</v>
      </c>
      <c r="DD199" s="132">
        <v>0.83</v>
      </c>
      <c r="DE199" s="132">
        <v>0.88</v>
      </c>
      <c r="DF199" s="132">
        <v>0.93</v>
      </c>
      <c r="DG199" s="133">
        <v>0.98</v>
      </c>
      <c r="DH199" s="95"/>
    </row>
    <row r="200" spans="78:112" ht="15" customHeight="1">
      <c r="BZ200" s="137">
        <f>(COLUMNS($BZ167:BZ$170)+10*(ROWS(BZ167:BZ$170)-1))/100</f>
        <v>0.31</v>
      </c>
      <c r="CA200" s="137">
        <f>(COLUMNS($BZ167:CA$170)+10*(ROWS(CA167:CA$170)-1))/100</f>
        <v>0.32</v>
      </c>
      <c r="CB200" s="137">
        <f>(COLUMNS($BZ167:CB$170)+10*(ROWS(CB167:CB$170)-1))/100</f>
        <v>0.33</v>
      </c>
      <c r="CC200" s="137">
        <f>(COLUMNS($BZ167:CC$170)+10*(ROWS(CC167:CC$170)-1))/100</f>
        <v>0.34</v>
      </c>
      <c r="CD200" s="137">
        <f>(COLUMNS($BZ167:CD$170)+10*(ROWS(CD167:CD$170)-1))/100</f>
        <v>0.35</v>
      </c>
      <c r="CE200" s="137">
        <f>(COLUMNS($BZ167:CE$170)+10*(ROWS(CE167:CE$170)-1))/100</f>
        <v>0.36</v>
      </c>
      <c r="CF200" s="137">
        <f>(COLUMNS($BZ167:CF$170)+10*(ROWS(CF167:CF$170)-1))/100</f>
        <v>0.37</v>
      </c>
      <c r="CG200" s="137">
        <f>(COLUMNS($BZ167:CG$170)+10*(ROWS(CG167:CG$170)-1))/100</f>
        <v>0.38</v>
      </c>
      <c r="CH200" s="137">
        <f>(COLUMNS($BZ167:CH$170)+10*(ROWS(CH167:CH$170)-1))/100</f>
        <v>0.39</v>
      </c>
      <c r="CI200" s="137">
        <f>(COLUMNS($BZ167:CI$170)+10*(ROWS(CI167:CI$170)-1))/100</f>
        <v>0.4</v>
      </c>
      <c r="CM200" s="95"/>
      <c r="CN200" s="131">
        <v>0.04</v>
      </c>
      <c r="CO200" s="132">
        <v>0.09</v>
      </c>
      <c r="CP200" s="132">
        <v>0.14000000000000001</v>
      </c>
      <c r="CQ200" s="132">
        <v>0.19</v>
      </c>
      <c r="CR200" s="132">
        <v>0.24</v>
      </c>
      <c r="CS200" s="132">
        <v>0.28999999999999998</v>
      </c>
      <c r="CT200" s="132">
        <v>0.34</v>
      </c>
      <c r="CU200" s="132">
        <v>0.39</v>
      </c>
      <c r="CV200" s="132">
        <v>0.44</v>
      </c>
      <c r="CW200" s="132">
        <v>0.49</v>
      </c>
      <c r="CX200" s="132">
        <v>0.54</v>
      </c>
      <c r="CY200" s="132">
        <v>0.59</v>
      </c>
      <c r="CZ200" s="132">
        <v>0.64</v>
      </c>
      <c r="DA200" s="132">
        <v>0.69</v>
      </c>
      <c r="DB200" s="132">
        <v>0.74</v>
      </c>
      <c r="DC200" s="132">
        <v>0.79</v>
      </c>
      <c r="DD200" s="132">
        <v>0.84</v>
      </c>
      <c r="DE200" s="132">
        <v>0.89</v>
      </c>
      <c r="DF200" s="132">
        <v>0.94</v>
      </c>
      <c r="DG200" s="133">
        <v>0.99</v>
      </c>
      <c r="DH200" s="95"/>
    </row>
    <row r="201" spans="78:112" ht="15" customHeight="1">
      <c r="BZ201" s="137">
        <f>(COLUMNS($BZ168:BZ$170)+10*(ROWS(BZ168:BZ$170)-1))/100</f>
        <v>0.21</v>
      </c>
      <c r="CA201" s="137">
        <f>(COLUMNS($BZ168:CA$170)+10*(ROWS(CA168:CA$170)-1))/100</f>
        <v>0.22</v>
      </c>
      <c r="CB201" s="137">
        <f>(COLUMNS($BZ168:CB$170)+10*(ROWS(CB168:CB$170)-1))/100</f>
        <v>0.23</v>
      </c>
      <c r="CC201" s="137">
        <f>(COLUMNS($BZ168:CC$170)+10*(ROWS(CC168:CC$170)-1))/100</f>
        <v>0.24</v>
      </c>
      <c r="CD201" s="137">
        <f>(COLUMNS($BZ168:CD$170)+10*(ROWS(CD168:CD$170)-1))/100</f>
        <v>0.25</v>
      </c>
      <c r="CE201" s="137">
        <f>(COLUMNS($BZ168:CE$170)+10*(ROWS(CE168:CE$170)-1))/100</f>
        <v>0.26</v>
      </c>
      <c r="CF201" s="137">
        <f>(COLUMNS($BZ168:CF$170)+10*(ROWS(CF168:CF$170)-1))/100</f>
        <v>0.27</v>
      </c>
      <c r="CG201" s="137">
        <f>(COLUMNS($BZ168:CG$170)+10*(ROWS(CG168:CG$170)-1))/100</f>
        <v>0.28000000000000003</v>
      </c>
      <c r="CH201" s="137">
        <f>(COLUMNS($BZ168:CH$170)+10*(ROWS(CH168:CH$170)-1))/100</f>
        <v>0.28999999999999998</v>
      </c>
      <c r="CI201" s="137">
        <f>(COLUMNS($BZ168:CI$170)+10*(ROWS(CI168:CI$170)-1))/100</f>
        <v>0.3</v>
      </c>
      <c r="CM201" s="95"/>
      <c r="CN201" s="134">
        <v>0.05</v>
      </c>
      <c r="CO201" s="135">
        <v>0.1</v>
      </c>
      <c r="CP201" s="135">
        <v>0.15</v>
      </c>
      <c r="CQ201" s="135">
        <v>0.2</v>
      </c>
      <c r="CR201" s="135">
        <v>0.25</v>
      </c>
      <c r="CS201" s="135">
        <v>0.3</v>
      </c>
      <c r="CT201" s="135">
        <v>0.35</v>
      </c>
      <c r="CU201" s="135">
        <v>0.4</v>
      </c>
      <c r="CV201" s="135">
        <v>0.45</v>
      </c>
      <c r="CW201" s="135">
        <v>0.5</v>
      </c>
      <c r="CX201" s="135">
        <v>0.55000000000000004</v>
      </c>
      <c r="CY201" s="135">
        <v>0.6</v>
      </c>
      <c r="CZ201" s="135">
        <v>0.65</v>
      </c>
      <c r="DA201" s="135">
        <v>0.7</v>
      </c>
      <c r="DB201" s="135">
        <v>0.75</v>
      </c>
      <c r="DC201" s="135">
        <v>0.8</v>
      </c>
      <c r="DD201" s="135">
        <v>0.85</v>
      </c>
      <c r="DE201" s="135">
        <v>0.9</v>
      </c>
      <c r="DF201" s="135">
        <v>0.95</v>
      </c>
      <c r="DG201" s="136">
        <v>1</v>
      </c>
      <c r="DH201" s="95"/>
    </row>
    <row r="202" spans="78:112" ht="15" customHeight="1">
      <c r="BZ202" s="137">
        <f>(COLUMNS($BZ169:BZ$170)+10*(ROWS(BZ169:BZ$170)-1))/100</f>
        <v>0.11</v>
      </c>
      <c r="CA202" s="137">
        <f>(COLUMNS($BZ169:CA$170)+10*(ROWS(CA169:CA$170)-1))/100</f>
        <v>0.12</v>
      </c>
      <c r="CB202" s="137">
        <f>(COLUMNS($BZ169:CB$170)+10*(ROWS(CB169:CB$170)-1))/100</f>
        <v>0.13</v>
      </c>
      <c r="CC202" s="137">
        <f>(COLUMNS($BZ169:CC$170)+10*(ROWS(CC169:CC$170)-1))/100</f>
        <v>0.14000000000000001</v>
      </c>
      <c r="CD202" s="137">
        <f>(COLUMNS($BZ169:CD$170)+10*(ROWS(CD169:CD$170)-1))/100</f>
        <v>0.15</v>
      </c>
      <c r="CE202" s="137">
        <f>(COLUMNS($BZ169:CE$170)+10*(ROWS(CE169:CE$170)-1))/100</f>
        <v>0.16</v>
      </c>
      <c r="CF202" s="137">
        <f>(COLUMNS($BZ169:CF$170)+10*(ROWS(CF169:CF$170)-1))/100</f>
        <v>0.17</v>
      </c>
      <c r="CG202" s="137">
        <f>(COLUMNS($BZ169:CG$170)+10*(ROWS(CG169:CG$170)-1))/100</f>
        <v>0.18</v>
      </c>
      <c r="CH202" s="137">
        <f>(COLUMNS($BZ169:CH$170)+10*(ROWS(CH169:CH$170)-1))/100</f>
        <v>0.19</v>
      </c>
      <c r="CI202" s="137">
        <f>(COLUMNS($BZ169:CI$170)+10*(ROWS(CI169:CI$170)-1))/100</f>
        <v>0.2</v>
      </c>
      <c r="CM202" s="95"/>
      <c r="CN202" s="95"/>
      <c r="CO202" s="95"/>
      <c r="CP202" s="95"/>
      <c r="CQ202" s="95"/>
      <c r="CR202" s="95"/>
      <c r="CS202" s="95"/>
      <c r="CT202" s="95"/>
      <c r="CU202" s="95"/>
      <c r="CV202" s="95"/>
      <c r="CW202" s="95"/>
      <c r="CX202" s="95"/>
      <c r="CY202" s="95"/>
      <c r="CZ202" s="95"/>
      <c r="DA202" s="95"/>
      <c r="DB202" s="95"/>
      <c r="DC202" s="95"/>
      <c r="DD202" s="95"/>
      <c r="DE202" s="95"/>
      <c r="DF202" s="95"/>
      <c r="DG202" s="95"/>
      <c r="DH202" s="95"/>
    </row>
    <row r="203" spans="78:112" ht="15" customHeight="1">
      <c r="BZ203" s="137">
        <f>(COLUMNS($BZ170:BZ$170)+10*(ROWS(BZ170:BZ$170)-1))/100</f>
        <v>0.01</v>
      </c>
      <c r="CA203" s="137">
        <f>(COLUMNS($BZ170:CA$170)+10*(ROWS(CA170:CA$170)-1))/100</f>
        <v>0.02</v>
      </c>
      <c r="CB203" s="137">
        <f>(COLUMNS($BZ170:CB$170)+10*(ROWS(CB170:CB$170)-1))/100</f>
        <v>0.03</v>
      </c>
      <c r="CC203" s="137">
        <f>(COLUMNS($BZ170:CC$170)+10*(ROWS(CC170:CC$170)-1))/100</f>
        <v>0.04</v>
      </c>
      <c r="CD203" s="137">
        <f>(COLUMNS($BZ170:CD$170)+10*(ROWS(CD170:CD$170)-1))/100</f>
        <v>0.05</v>
      </c>
      <c r="CE203" s="137">
        <f>(COLUMNS($BZ170:CE$170)+10*(ROWS(CE170:CE$170)-1))/100</f>
        <v>0.06</v>
      </c>
      <c r="CF203" s="137">
        <f>(COLUMNS($BZ170:CF$170)+10*(ROWS(CF170:CF$170)-1))/100</f>
        <v>7.0000000000000007E-2</v>
      </c>
      <c r="CG203" s="137">
        <f>(COLUMNS($BZ170:CG$170)+10*(ROWS(CG170:CG$170)-1))/100</f>
        <v>0.08</v>
      </c>
      <c r="CH203" s="137">
        <f>(COLUMNS($BZ170:CH$170)+10*(ROWS(CH170:CH$170)-1))/100</f>
        <v>0.09</v>
      </c>
      <c r="CI203" s="137">
        <f>(COLUMNS($BZ170:CI$170)+10*(ROWS(CI170:CI$170)-1))/100</f>
        <v>0.1</v>
      </c>
      <c r="CM203" s="95"/>
      <c r="CN203" s="128">
        <v>0.01</v>
      </c>
      <c r="CO203" s="129">
        <v>0.06</v>
      </c>
      <c r="CP203" s="129">
        <v>0.11</v>
      </c>
      <c r="CQ203" s="129">
        <v>0.16</v>
      </c>
      <c r="CR203" s="129">
        <v>0.21</v>
      </c>
      <c r="CS203" s="129">
        <v>0.26</v>
      </c>
      <c r="CT203" s="129">
        <v>0.31</v>
      </c>
      <c r="CU203" s="129">
        <v>0.36</v>
      </c>
      <c r="CV203" s="129">
        <v>0.41</v>
      </c>
      <c r="CW203" s="129">
        <v>0.46</v>
      </c>
      <c r="CX203" s="129">
        <v>0.51</v>
      </c>
      <c r="CY203" s="129">
        <v>0.56000000000000005</v>
      </c>
      <c r="CZ203" s="129">
        <v>0.61</v>
      </c>
      <c r="DA203" s="129">
        <v>0.66</v>
      </c>
      <c r="DB203" s="129">
        <v>0.71</v>
      </c>
      <c r="DC203" s="129">
        <v>0.76</v>
      </c>
      <c r="DD203" s="129">
        <v>0.81</v>
      </c>
      <c r="DE203" s="129">
        <v>0.86</v>
      </c>
      <c r="DF203" s="129">
        <v>0.91</v>
      </c>
      <c r="DG203" s="130">
        <v>0.96</v>
      </c>
      <c r="DH203" s="95"/>
    </row>
    <row r="204" spans="78:112" ht="15" customHeight="1">
      <c r="BZ204" s="115"/>
      <c r="CA204" s="115"/>
      <c r="CB204" s="115"/>
      <c r="CC204" s="115"/>
      <c r="CD204" s="115"/>
      <c r="CE204" s="115"/>
      <c r="CF204" s="115"/>
      <c r="CG204" s="115"/>
      <c r="CH204" s="115"/>
      <c r="CI204" s="115"/>
      <c r="CM204" s="95"/>
      <c r="CN204" s="131">
        <v>0.02</v>
      </c>
      <c r="CO204" s="132">
        <v>7.0000000000000007E-2</v>
      </c>
      <c r="CP204" s="132">
        <v>0.12</v>
      </c>
      <c r="CQ204" s="132">
        <v>0.17</v>
      </c>
      <c r="CR204" s="132">
        <v>0.22</v>
      </c>
      <c r="CS204" s="132">
        <v>0.27</v>
      </c>
      <c r="CT204" s="132">
        <v>0.32</v>
      </c>
      <c r="CU204" s="132">
        <v>0.37</v>
      </c>
      <c r="CV204" s="132">
        <v>0.42</v>
      </c>
      <c r="CW204" s="132">
        <v>0.47</v>
      </c>
      <c r="CX204" s="132">
        <v>0.52</v>
      </c>
      <c r="CY204" s="132">
        <v>0.56999999999999995</v>
      </c>
      <c r="CZ204" s="132">
        <v>0.62</v>
      </c>
      <c r="DA204" s="132">
        <v>0.67</v>
      </c>
      <c r="DB204" s="132">
        <v>0.72</v>
      </c>
      <c r="DC204" s="132">
        <v>0.77</v>
      </c>
      <c r="DD204" s="132">
        <v>0.82</v>
      </c>
      <c r="DE204" s="132">
        <v>0.87</v>
      </c>
      <c r="DF204" s="132">
        <v>0.92</v>
      </c>
      <c r="DG204" s="133">
        <v>0.97</v>
      </c>
      <c r="DH204" s="95"/>
    </row>
    <row r="205" spans="78:112" ht="15" customHeight="1">
      <c r="BZ205" s="138">
        <f>(COLUMNS($BZ161:BZ$170)+10*(ROWS(BZ161:BZ$170)-1))/100</f>
        <v>0.91</v>
      </c>
      <c r="CA205" s="138">
        <f>(COLUMNS($BZ161:CA$170)+10*(ROWS(CA161:CA$170)-1))/100</f>
        <v>0.92</v>
      </c>
      <c r="CB205" s="138">
        <f>(COLUMNS($BZ161:CB$170)+10*(ROWS(CB161:CB$170)-1))/100</f>
        <v>0.93</v>
      </c>
      <c r="CC205" s="138">
        <f>(COLUMNS($BZ161:CC$170)+10*(ROWS(CC161:CC$170)-1))/100</f>
        <v>0.94</v>
      </c>
      <c r="CD205" s="138">
        <f>(COLUMNS($BZ161:CD$170)+10*(ROWS(CD161:CD$170)-1))/100</f>
        <v>0.95</v>
      </c>
      <c r="CE205" s="138">
        <f>(COLUMNS($BZ161:CE$170)+10*(ROWS(CE161:CE$170)-1))/100</f>
        <v>0.96</v>
      </c>
      <c r="CF205" s="138">
        <f>(COLUMNS($BZ161:CF$170)+10*(ROWS(CF161:CF$170)-1))/100</f>
        <v>0.97</v>
      </c>
      <c r="CG205" s="138">
        <f>(COLUMNS($BZ161:CG$170)+10*(ROWS(CG161:CG$170)-1))/100</f>
        <v>0.98</v>
      </c>
      <c r="CH205" s="138">
        <f>(COLUMNS($BZ161:CH$170)+10*(ROWS(CH161:CH$170)-1))/100</f>
        <v>0.99</v>
      </c>
      <c r="CI205" s="138">
        <f>(COLUMNS($BZ161:CI$170)+10*(ROWS(CI161:CI$170)-1))/100</f>
        <v>1</v>
      </c>
      <c r="CM205" s="95"/>
      <c r="CN205" s="131">
        <v>0.03</v>
      </c>
      <c r="CO205" s="132">
        <v>0.08</v>
      </c>
      <c r="CP205" s="132">
        <v>0.13</v>
      </c>
      <c r="CQ205" s="132">
        <v>0.18</v>
      </c>
      <c r="CR205" s="132">
        <v>0.23</v>
      </c>
      <c r="CS205" s="132">
        <v>0.28000000000000003</v>
      </c>
      <c r="CT205" s="132">
        <v>0.33</v>
      </c>
      <c r="CU205" s="132">
        <v>0.38</v>
      </c>
      <c r="CV205" s="132">
        <v>0.43</v>
      </c>
      <c r="CW205" s="132">
        <v>0.48</v>
      </c>
      <c r="CX205" s="132">
        <v>0.53</v>
      </c>
      <c r="CY205" s="132">
        <v>0.57999999999999996</v>
      </c>
      <c r="CZ205" s="132">
        <v>0.63</v>
      </c>
      <c r="DA205" s="132">
        <v>0.68</v>
      </c>
      <c r="DB205" s="132">
        <v>0.73</v>
      </c>
      <c r="DC205" s="132">
        <v>0.78</v>
      </c>
      <c r="DD205" s="132">
        <v>0.83</v>
      </c>
      <c r="DE205" s="132">
        <v>0.88</v>
      </c>
      <c r="DF205" s="132">
        <v>0.93</v>
      </c>
      <c r="DG205" s="133">
        <v>0.98</v>
      </c>
      <c r="DH205" s="95"/>
    </row>
    <row r="206" spans="78:112" ht="15" customHeight="1">
      <c r="BZ206" s="138">
        <f>(COLUMNS($BZ162:BZ$170)+10*(ROWS(BZ162:BZ$170)-1))/100</f>
        <v>0.81</v>
      </c>
      <c r="CA206" s="138">
        <f>(COLUMNS($BZ162:CA$170)+10*(ROWS(CA162:CA$170)-1))/100</f>
        <v>0.82</v>
      </c>
      <c r="CB206" s="138">
        <f>(COLUMNS($BZ162:CB$170)+10*(ROWS(CB162:CB$170)-1))/100</f>
        <v>0.83</v>
      </c>
      <c r="CC206" s="138">
        <f>(COLUMNS($BZ162:CC$170)+10*(ROWS(CC162:CC$170)-1))/100</f>
        <v>0.84</v>
      </c>
      <c r="CD206" s="138">
        <f>(COLUMNS($BZ162:CD$170)+10*(ROWS(CD162:CD$170)-1))/100</f>
        <v>0.85</v>
      </c>
      <c r="CE206" s="138">
        <f>(COLUMNS($BZ162:CE$170)+10*(ROWS(CE162:CE$170)-1))/100</f>
        <v>0.86</v>
      </c>
      <c r="CF206" s="138">
        <f>(COLUMNS($BZ162:CF$170)+10*(ROWS(CF162:CF$170)-1))/100</f>
        <v>0.87</v>
      </c>
      <c r="CG206" s="138">
        <f>(COLUMNS($BZ162:CG$170)+10*(ROWS(CG162:CG$170)-1))/100</f>
        <v>0.88</v>
      </c>
      <c r="CH206" s="138">
        <f>(COLUMNS($BZ162:CH$170)+10*(ROWS(CH162:CH$170)-1))/100</f>
        <v>0.89</v>
      </c>
      <c r="CI206" s="138">
        <f>(COLUMNS($BZ162:CI$170)+10*(ROWS(CI162:CI$170)-1))/100</f>
        <v>0.9</v>
      </c>
      <c r="CM206" s="95"/>
      <c r="CN206" s="131">
        <v>0.04</v>
      </c>
      <c r="CO206" s="132">
        <v>0.09</v>
      </c>
      <c r="CP206" s="132">
        <v>0.14000000000000001</v>
      </c>
      <c r="CQ206" s="132">
        <v>0.19</v>
      </c>
      <c r="CR206" s="132">
        <v>0.24</v>
      </c>
      <c r="CS206" s="132">
        <v>0.28999999999999998</v>
      </c>
      <c r="CT206" s="132">
        <v>0.34</v>
      </c>
      <c r="CU206" s="132">
        <v>0.39</v>
      </c>
      <c r="CV206" s="132">
        <v>0.44</v>
      </c>
      <c r="CW206" s="132">
        <v>0.49</v>
      </c>
      <c r="CX206" s="132">
        <v>0.54</v>
      </c>
      <c r="CY206" s="132">
        <v>0.59</v>
      </c>
      <c r="CZ206" s="132">
        <v>0.64</v>
      </c>
      <c r="DA206" s="132">
        <v>0.69</v>
      </c>
      <c r="DB206" s="132">
        <v>0.74</v>
      </c>
      <c r="DC206" s="132">
        <v>0.79</v>
      </c>
      <c r="DD206" s="132">
        <v>0.84</v>
      </c>
      <c r="DE206" s="132">
        <v>0.89</v>
      </c>
      <c r="DF206" s="132">
        <v>0.94</v>
      </c>
      <c r="DG206" s="133">
        <v>0.99</v>
      </c>
      <c r="DH206" s="95"/>
    </row>
    <row r="207" spans="78:112" ht="15" customHeight="1">
      <c r="BZ207" s="138">
        <f>(COLUMNS($BZ163:BZ$170)+10*(ROWS(BZ163:BZ$170)-1))/100</f>
        <v>0.71</v>
      </c>
      <c r="CA207" s="138">
        <f>(COLUMNS($BZ163:CA$170)+10*(ROWS(CA163:CA$170)-1))/100</f>
        <v>0.72</v>
      </c>
      <c r="CB207" s="138">
        <f>(COLUMNS($BZ163:CB$170)+10*(ROWS(CB163:CB$170)-1))/100</f>
        <v>0.73</v>
      </c>
      <c r="CC207" s="138">
        <f>(COLUMNS($BZ163:CC$170)+10*(ROWS(CC163:CC$170)-1))/100</f>
        <v>0.74</v>
      </c>
      <c r="CD207" s="138">
        <f>(COLUMNS($BZ163:CD$170)+10*(ROWS(CD163:CD$170)-1))/100</f>
        <v>0.75</v>
      </c>
      <c r="CE207" s="138">
        <f>(COLUMNS($BZ163:CE$170)+10*(ROWS(CE163:CE$170)-1))/100</f>
        <v>0.76</v>
      </c>
      <c r="CF207" s="138">
        <f>(COLUMNS($BZ163:CF$170)+10*(ROWS(CF163:CF$170)-1))/100</f>
        <v>0.77</v>
      </c>
      <c r="CG207" s="138">
        <f>(COLUMNS($BZ163:CG$170)+10*(ROWS(CG163:CG$170)-1))/100</f>
        <v>0.78</v>
      </c>
      <c r="CH207" s="138">
        <f>(COLUMNS($BZ163:CH$170)+10*(ROWS(CH163:CH$170)-1))/100</f>
        <v>0.79</v>
      </c>
      <c r="CI207" s="138">
        <f>(COLUMNS($BZ163:CI$170)+10*(ROWS(CI163:CI$170)-1))/100</f>
        <v>0.8</v>
      </c>
      <c r="CM207" s="95"/>
      <c r="CN207" s="134">
        <v>0.05</v>
      </c>
      <c r="CO207" s="135">
        <v>0.1</v>
      </c>
      <c r="CP207" s="135">
        <v>0.15</v>
      </c>
      <c r="CQ207" s="135">
        <v>0.2</v>
      </c>
      <c r="CR207" s="135">
        <v>0.25</v>
      </c>
      <c r="CS207" s="135">
        <v>0.3</v>
      </c>
      <c r="CT207" s="135">
        <v>0.35</v>
      </c>
      <c r="CU207" s="135">
        <v>0.4</v>
      </c>
      <c r="CV207" s="135">
        <v>0.45</v>
      </c>
      <c r="CW207" s="135">
        <v>0.5</v>
      </c>
      <c r="CX207" s="135">
        <v>0.55000000000000004</v>
      </c>
      <c r="CY207" s="135">
        <v>0.6</v>
      </c>
      <c r="CZ207" s="135">
        <v>0.65</v>
      </c>
      <c r="DA207" s="135">
        <v>0.7</v>
      </c>
      <c r="DB207" s="135">
        <v>0.75</v>
      </c>
      <c r="DC207" s="135">
        <v>0.8</v>
      </c>
      <c r="DD207" s="135">
        <v>0.85</v>
      </c>
      <c r="DE207" s="135">
        <v>0.9</v>
      </c>
      <c r="DF207" s="135">
        <v>0.95</v>
      </c>
      <c r="DG207" s="136">
        <v>1</v>
      </c>
      <c r="DH207" s="95"/>
    </row>
    <row r="208" spans="78:112" ht="15" customHeight="1">
      <c r="BZ208" s="138">
        <f>(COLUMNS($BZ164:BZ$170)+10*(ROWS(BZ164:BZ$170)-1))/100</f>
        <v>0.61</v>
      </c>
      <c r="CA208" s="138">
        <f>(COLUMNS($BZ164:CA$170)+10*(ROWS(CA164:CA$170)-1))/100</f>
        <v>0.62</v>
      </c>
      <c r="CB208" s="138">
        <f>(COLUMNS($BZ164:CB$170)+10*(ROWS(CB164:CB$170)-1))/100</f>
        <v>0.63</v>
      </c>
      <c r="CC208" s="138">
        <f>(COLUMNS($BZ164:CC$170)+10*(ROWS(CC164:CC$170)-1))/100</f>
        <v>0.64</v>
      </c>
      <c r="CD208" s="138">
        <f>(COLUMNS($BZ164:CD$170)+10*(ROWS(CD164:CD$170)-1))/100</f>
        <v>0.65</v>
      </c>
      <c r="CE208" s="138">
        <f>(COLUMNS($BZ164:CE$170)+10*(ROWS(CE164:CE$170)-1))/100</f>
        <v>0.66</v>
      </c>
      <c r="CF208" s="138">
        <f>(COLUMNS($BZ164:CF$170)+10*(ROWS(CF164:CF$170)-1))/100</f>
        <v>0.67</v>
      </c>
      <c r="CG208" s="138">
        <f>(COLUMNS($BZ164:CG$170)+10*(ROWS(CG164:CG$170)-1))/100</f>
        <v>0.68</v>
      </c>
      <c r="CH208" s="138">
        <f>(COLUMNS($BZ164:CH$170)+10*(ROWS(CH164:CH$170)-1))/100</f>
        <v>0.69</v>
      </c>
      <c r="CI208" s="138">
        <f>(COLUMNS($BZ164:CI$170)+10*(ROWS(CI164:CI$170)-1))/100</f>
        <v>0.7</v>
      </c>
      <c r="CM208" s="95"/>
      <c r="CN208" s="95"/>
      <c r="CO208" s="95"/>
      <c r="CP208" s="95"/>
      <c r="CQ208" s="95"/>
      <c r="CR208" s="95"/>
      <c r="CS208" s="95"/>
      <c r="CT208" s="95"/>
      <c r="CU208" s="95"/>
      <c r="CV208" s="95"/>
      <c r="CW208" s="95"/>
      <c r="CX208" s="95"/>
      <c r="CY208" s="95"/>
      <c r="CZ208" s="95"/>
      <c r="DA208" s="95"/>
      <c r="DB208" s="95"/>
      <c r="DC208" s="95"/>
      <c r="DD208" s="95"/>
      <c r="DE208" s="95"/>
      <c r="DF208" s="95"/>
      <c r="DG208" s="95"/>
      <c r="DH208" s="95"/>
    </row>
    <row r="209" spans="78:112" ht="15" customHeight="1">
      <c r="BZ209" s="138">
        <f>(COLUMNS($BZ165:BZ$170)+10*(ROWS(BZ165:BZ$170)-1))/100</f>
        <v>0.51</v>
      </c>
      <c r="CA209" s="138">
        <f>(COLUMNS($BZ165:CA$170)+10*(ROWS(CA165:CA$170)-1))/100</f>
        <v>0.52</v>
      </c>
      <c r="CB209" s="138">
        <f>(COLUMNS($BZ165:CB$170)+10*(ROWS(CB165:CB$170)-1))/100</f>
        <v>0.53</v>
      </c>
      <c r="CC209" s="138">
        <f>(COLUMNS($BZ165:CC$170)+10*(ROWS(CC165:CC$170)-1))/100</f>
        <v>0.54</v>
      </c>
      <c r="CD209" s="138">
        <f>(COLUMNS($BZ165:CD$170)+10*(ROWS(CD165:CD$170)-1))/100</f>
        <v>0.55000000000000004</v>
      </c>
      <c r="CE209" s="138">
        <f>(COLUMNS($BZ165:CE$170)+10*(ROWS(CE165:CE$170)-1))/100</f>
        <v>0.56000000000000005</v>
      </c>
      <c r="CF209" s="138">
        <f>(COLUMNS($BZ165:CF$170)+10*(ROWS(CF165:CF$170)-1))/100</f>
        <v>0.56999999999999995</v>
      </c>
      <c r="CG209" s="138">
        <f>(COLUMNS($BZ165:CG$170)+10*(ROWS(CG165:CG$170)-1))/100</f>
        <v>0.57999999999999996</v>
      </c>
      <c r="CH209" s="138">
        <f>(COLUMNS($BZ165:CH$170)+10*(ROWS(CH165:CH$170)-1))/100</f>
        <v>0.59</v>
      </c>
      <c r="CI209" s="138">
        <f>(COLUMNS($BZ165:CI$170)+10*(ROWS(CI165:CI$170)-1))/100</f>
        <v>0.6</v>
      </c>
      <c r="CM209" s="95"/>
      <c r="CN209" s="128">
        <v>0.01</v>
      </c>
      <c r="CO209" s="129">
        <v>0.06</v>
      </c>
      <c r="CP209" s="129">
        <v>0.11</v>
      </c>
      <c r="CQ209" s="129">
        <v>0.16</v>
      </c>
      <c r="CR209" s="129">
        <v>0.21</v>
      </c>
      <c r="CS209" s="129">
        <v>0.26</v>
      </c>
      <c r="CT209" s="129">
        <v>0.31</v>
      </c>
      <c r="CU209" s="129">
        <v>0.36</v>
      </c>
      <c r="CV209" s="129">
        <v>0.41</v>
      </c>
      <c r="CW209" s="129">
        <v>0.46</v>
      </c>
      <c r="CX209" s="129">
        <v>0.51</v>
      </c>
      <c r="CY209" s="129">
        <v>0.56000000000000005</v>
      </c>
      <c r="CZ209" s="129">
        <v>0.61</v>
      </c>
      <c r="DA209" s="129">
        <v>0.66</v>
      </c>
      <c r="DB209" s="129">
        <v>0.71</v>
      </c>
      <c r="DC209" s="129">
        <v>0.76</v>
      </c>
      <c r="DD209" s="129">
        <v>0.81</v>
      </c>
      <c r="DE209" s="129">
        <v>0.86</v>
      </c>
      <c r="DF209" s="129">
        <v>0.91</v>
      </c>
      <c r="DG209" s="130">
        <v>0.96</v>
      </c>
      <c r="DH209" s="95"/>
    </row>
    <row r="210" spans="78:112" ht="15" customHeight="1">
      <c r="BZ210" s="138">
        <f>(COLUMNS($BZ166:BZ$170)+10*(ROWS(BZ166:BZ$170)-1))/100</f>
        <v>0.41</v>
      </c>
      <c r="CA210" s="138">
        <f>(COLUMNS($BZ166:CA$170)+10*(ROWS(CA166:CA$170)-1))/100</f>
        <v>0.42</v>
      </c>
      <c r="CB210" s="138">
        <f>(COLUMNS($BZ166:CB$170)+10*(ROWS(CB166:CB$170)-1))/100</f>
        <v>0.43</v>
      </c>
      <c r="CC210" s="138">
        <f>(COLUMNS($BZ166:CC$170)+10*(ROWS(CC166:CC$170)-1))/100</f>
        <v>0.44</v>
      </c>
      <c r="CD210" s="138">
        <f>(COLUMNS($BZ166:CD$170)+10*(ROWS(CD166:CD$170)-1))/100</f>
        <v>0.45</v>
      </c>
      <c r="CE210" s="138">
        <f>(COLUMNS($BZ166:CE$170)+10*(ROWS(CE166:CE$170)-1))/100</f>
        <v>0.46</v>
      </c>
      <c r="CF210" s="138">
        <f>(COLUMNS($BZ166:CF$170)+10*(ROWS(CF166:CF$170)-1))/100</f>
        <v>0.47</v>
      </c>
      <c r="CG210" s="138">
        <f>(COLUMNS($BZ166:CG$170)+10*(ROWS(CG166:CG$170)-1))/100</f>
        <v>0.48</v>
      </c>
      <c r="CH210" s="138">
        <f>(COLUMNS($BZ166:CH$170)+10*(ROWS(CH166:CH$170)-1))/100</f>
        <v>0.49</v>
      </c>
      <c r="CI210" s="138">
        <f>(COLUMNS($BZ166:CI$170)+10*(ROWS(CI166:CI$170)-1))/100</f>
        <v>0.5</v>
      </c>
      <c r="CM210" s="95"/>
      <c r="CN210" s="131">
        <v>0.02</v>
      </c>
      <c r="CO210" s="132">
        <v>7.0000000000000007E-2</v>
      </c>
      <c r="CP210" s="132">
        <v>0.12</v>
      </c>
      <c r="CQ210" s="132">
        <v>0.17</v>
      </c>
      <c r="CR210" s="132">
        <v>0.22</v>
      </c>
      <c r="CS210" s="132">
        <v>0.27</v>
      </c>
      <c r="CT210" s="132">
        <v>0.32</v>
      </c>
      <c r="CU210" s="132">
        <v>0.37</v>
      </c>
      <c r="CV210" s="132">
        <v>0.42</v>
      </c>
      <c r="CW210" s="132">
        <v>0.47</v>
      </c>
      <c r="CX210" s="132">
        <v>0.52</v>
      </c>
      <c r="CY210" s="132">
        <v>0.56999999999999995</v>
      </c>
      <c r="CZ210" s="132">
        <v>0.62</v>
      </c>
      <c r="DA210" s="132">
        <v>0.67</v>
      </c>
      <c r="DB210" s="132">
        <v>0.72</v>
      </c>
      <c r="DC210" s="132">
        <v>0.77</v>
      </c>
      <c r="DD210" s="132">
        <v>0.82</v>
      </c>
      <c r="DE210" s="132">
        <v>0.87</v>
      </c>
      <c r="DF210" s="132">
        <v>0.92</v>
      </c>
      <c r="DG210" s="133">
        <v>0.97</v>
      </c>
      <c r="DH210" s="95"/>
    </row>
    <row r="211" spans="78:112" ht="15" customHeight="1">
      <c r="BZ211" s="138">
        <f>(COLUMNS($BZ167:BZ$170)+10*(ROWS(BZ167:BZ$170)-1))/100</f>
        <v>0.31</v>
      </c>
      <c r="CA211" s="138">
        <f>(COLUMNS($BZ167:CA$170)+10*(ROWS(CA167:CA$170)-1))/100</f>
        <v>0.32</v>
      </c>
      <c r="CB211" s="138">
        <f>(COLUMNS($BZ167:CB$170)+10*(ROWS(CB167:CB$170)-1))/100</f>
        <v>0.33</v>
      </c>
      <c r="CC211" s="138">
        <f>(COLUMNS($BZ167:CC$170)+10*(ROWS(CC167:CC$170)-1))/100</f>
        <v>0.34</v>
      </c>
      <c r="CD211" s="138">
        <f>(COLUMNS($BZ167:CD$170)+10*(ROWS(CD167:CD$170)-1))/100</f>
        <v>0.35</v>
      </c>
      <c r="CE211" s="138">
        <f>(COLUMNS($BZ167:CE$170)+10*(ROWS(CE167:CE$170)-1))/100</f>
        <v>0.36</v>
      </c>
      <c r="CF211" s="138">
        <f>(COLUMNS($BZ167:CF$170)+10*(ROWS(CF167:CF$170)-1))/100</f>
        <v>0.37</v>
      </c>
      <c r="CG211" s="138">
        <f>(COLUMNS($BZ167:CG$170)+10*(ROWS(CG167:CG$170)-1))/100</f>
        <v>0.38</v>
      </c>
      <c r="CH211" s="138">
        <f>(COLUMNS($BZ167:CH$170)+10*(ROWS(CH167:CH$170)-1))/100</f>
        <v>0.39</v>
      </c>
      <c r="CI211" s="138">
        <f>(COLUMNS($BZ167:CI$170)+10*(ROWS(CI167:CI$170)-1))/100</f>
        <v>0.4</v>
      </c>
      <c r="CM211" s="95"/>
      <c r="CN211" s="131">
        <v>0.03</v>
      </c>
      <c r="CO211" s="132">
        <v>0.08</v>
      </c>
      <c r="CP211" s="132">
        <v>0.13</v>
      </c>
      <c r="CQ211" s="132">
        <v>0.18</v>
      </c>
      <c r="CR211" s="132">
        <v>0.23</v>
      </c>
      <c r="CS211" s="132">
        <v>0.28000000000000003</v>
      </c>
      <c r="CT211" s="132">
        <v>0.33</v>
      </c>
      <c r="CU211" s="132">
        <v>0.38</v>
      </c>
      <c r="CV211" s="132">
        <v>0.43</v>
      </c>
      <c r="CW211" s="132">
        <v>0.48</v>
      </c>
      <c r="CX211" s="132">
        <v>0.53</v>
      </c>
      <c r="CY211" s="132">
        <v>0.57999999999999996</v>
      </c>
      <c r="CZ211" s="132">
        <v>0.63</v>
      </c>
      <c r="DA211" s="132">
        <v>0.68</v>
      </c>
      <c r="DB211" s="132">
        <v>0.73</v>
      </c>
      <c r="DC211" s="132">
        <v>0.78</v>
      </c>
      <c r="DD211" s="132">
        <v>0.83</v>
      </c>
      <c r="DE211" s="132">
        <v>0.88</v>
      </c>
      <c r="DF211" s="132">
        <v>0.93</v>
      </c>
      <c r="DG211" s="133">
        <v>0.98</v>
      </c>
      <c r="DH211" s="95"/>
    </row>
    <row r="212" spans="78:112" ht="15" customHeight="1">
      <c r="BZ212" s="138">
        <f>(COLUMNS($BZ168:BZ$170)+10*(ROWS(BZ168:BZ$170)-1))/100</f>
        <v>0.21</v>
      </c>
      <c r="CA212" s="138">
        <f>(COLUMNS($BZ168:CA$170)+10*(ROWS(CA168:CA$170)-1))/100</f>
        <v>0.22</v>
      </c>
      <c r="CB212" s="138">
        <f>(COLUMNS($BZ168:CB$170)+10*(ROWS(CB168:CB$170)-1))/100</f>
        <v>0.23</v>
      </c>
      <c r="CC212" s="138">
        <f>(COLUMNS($BZ168:CC$170)+10*(ROWS(CC168:CC$170)-1))/100</f>
        <v>0.24</v>
      </c>
      <c r="CD212" s="138">
        <f>(COLUMNS($BZ168:CD$170)+10*(ROWS(CD168:CD$170)-1))/100</f>
        <v>0.25</v>
      </c>
      <c r="CE212" s="138">
        <f>(COLUMNS($BZ168:CE$170)+10*(ROWS(CE168:CE$170)-1))/100</f>
        <v>0.26</v>
      </c>
      <c r="CF212" s="138">
        <f>(COLUMNS($BZ168:CF$170)+10*(ROWS(CF168:CF$170)-1))/100</f>
        <v>0.27</v>
      </c>
      <c r="CG212" s="138">
        <f>(COLUMNS($BZ168:CG$170)+10*(ROWS(CG168:CG$170)-1))/100</f>
        <v>0.28000000000000003</v>
      </c>
      <c r="CH212" s="138">
        <f>(COLUMNS($BZ168:CH$170)+10*(ROWS(CH168:CH$170)-1))/100</f>
        <v>0.28999999999999998</v>
      </c>
      <c r="CI212" s="138">
        <f>(COLUMNS($BZ168:CI$170)+10*(ROWS(CI168:CI$170)-1))/100</f>
        <v>0.3</v>
      </c>
      <c r="CM212" s="95"/>
      <c r="CN212" s="131">
        <v>0.04</v>
      </c>
      <c r="CO212" s="132">
        <v>0.09</v>
      </c>
      <c r="CP212" s="132">
        <v>0.14000000000000001</v>
      </c>
      <c r="CQ212" s="132">
        <v>0.19</v>
      </c>
      <c r="CR212" s="132">
        <v>0.24</v>
      </c>
      <c r="CS212" s="132">
        <v>0.28999999999999998</v>
      </c>
      <c r="CT212" s="132">
        <v>0.34</v>
      </c>
      <c r="CU212" s="132">
        <v>0.39</v>
      </c>
      <c r="CV212" s="132">
        <v>0.44</v>
      </c>
      <c r="CW212" s="132">
        <v>0.49</v>
      </c>
      <c r="CX212" s="132">
        <v>0.54</v>
      </c>
      <c r="CY212" s="132">
        <v>0.59</v>
      </c>
      <c r="CZ212" s="132">
        <v>0.64</v>
      </c>
      <c r="DA212" s="132">
        <v>0.69</v>
      </c>
      <c r="DB212" s="132">
        <v>0.74</v>
      </c>
      <c r="DC212" s="132">
        <v>0.79</v>
      </c>
      <c r="DD212" s="132">
        <v>0.84</v>
      </c>
      <c r="DE212" s="132">
        <v>0.89</v>
      </c>
      <c r="DF212" s="132">
        <v>0.94</v>
      </c>
      <c r="DG212" s="133">
        <v>0.99</v>
      </c>
      <c r="DH212" s="95"/>
    </row>
    <row r="213" spans="78:112" ht="15" customHeight="1">
      <c r="BZ213" s="138">
        <f>(COLUMNS($BZ169:BZ$170)+10*(ROWS(BZ169:BZ$170)-1))/100</f>
        <v>0.11</v>
      </c>
      <c r="CA213" s="138">
        <f>(COLUMNS($BZ169:CA$170)+10*(ROWS(CA169:CA$170)-1))/100</f>
        <v>0.12</v>
      </c>
      <c r="CB213" s="138">
        <f>(COLUMNS($BZ169:CB$170)+10*(ROWS(CB169:CB$170)-1))/100</f>
        <v>0.13</v>
      </c>
      <c r="CC213" s="138">
        <f>(COLUMNS($BZ169:CC$170)+10*(ROWS(CC169:CC$170)-1))/100</f>
        <v>0.14000000000000001</v>
      </c>
      <c r="CD213" s="138">
        <f>(COLUMNS($BZ169:CD$170)+10*(ROWS(CD169:CD$170)-1))/100</f>
        <v>0.15</v>
      </c>
      <c r="CE213" s="138">
        <f>(COLUMNS($BZ169:CE$170)+10*(ROWS(CE169:CE$170)-1))/100</f>
        <v>0.16</v>
      </c>
      <c r="CF213" s="138">
        <f>(COLUMNS($BZ169:CF$170)+10*(ROWS(CF169:CF$170)-1))/100</f>
        <v>0.17</v>
      </c>
      <c r="CG213" s="138">
        <f>(COLUMNS($BZ169:CG$170)+10*(ROWS(CG169:CG$170)-1))/100</f>
        <v>0.18</v>
      </c>
      <c r="CH213" s="138">
        <f>(COLUMNS($BZ169:CH$170)+10*(ROWS(CH169:CH$170)-1))/100</f>
        <v>0.19</v>
      </c>
      <c r="CI213" s="138">
        <f>(COLUMNS($BZ169:CI$170)+10*(ROWS(CI169:CI$170)-1))/100</f>
        <v>0.2</v>
      </c>
      <c r="CM213" s="95"/>
      <c r="CN213" s="134">
        <v>0.05</v>
      </c>
      <c r="CO213" s="135">
        <v>0.1</v>
      </c>
      <c r="CP213" s="135">
        <v>0.15</v>
      </c>
      <c r="CQ213" s="135">
        <v>0.2</v>
      </c>
      <c r="CR213" s="135">
        <v>0.25</v>
      </c>
      <c r="CS213" s="135">
        <v>0.3</v>
      </c>
      <c r="CT213" s="135">
        <v>0.35</v>
      </c>
      <c r="CU213" s="135">
        <v>0.4</v>
      </c>
      <c r="CV213" s="135">
        <v>0.45</v>
      </c>
      <c r="CW213" s="135">
        <v>0.5</v>
      </c>
      <c r="CX213" s="135">
        <v>0.55000000000000004</v>
      </c>
      <c r="CY213" s="135">
        <v>0.6</v>
      </c>
      <c r="CZ213" s="135">
        <v>0.65</v>
      </c>
      <c r="DA213" s="135">
        <v>0.7</v>
      </c>
      <c r="DB213" s="135">
        <v>0.75</v>
      </c>
      <c r="DC213" s="135">
        <v>0.8</v>
      </c>
      <c r="DD213" s="135">
        <v>0.85</v>
      </c>
      <c r="DE213" s="135">
        <v>0.9</v>
      </c>
      <c r="DF213" s="135">
        <v>0.95</v>
      </c>
      <c r="DG213" s="136">
        <v>1</v>
      </c>
      <c r="DH213" s="95"/>
    </row>
    <row r="214" spans="78:112" ht="15" customHeight="1">
      <c r="BZ214" s="138">
        <f>(COLUMNS($BZ170:BZ$170)+10*(ROWS(BZ170:BZ$170)-1))/100</f>
        <v>0.01</v>
      </c>
      <c r="CA214" s="138">
        <f>(COLUMNS($BZ170:CA$170)+10*(ROWS(CA170:CA$170)-1))/100</f>
        <v>0.02</v>
      </c>
      <c r="CB214" s="138">
        <f>(COLUMNS($BZ170:CB$170)+10*(ROWS(CB170:CB$170)-1))/100</f>
        <v>0.03</v>
      </c>
      <c r="CC214" s="138">
        <f>(COLUMNS($BZ170:CC$170)+10*(ROWS(CC170:CC$170)-1))/100</f>
        <v>0.04</v>
      </c>
      <c r="CD214" s="138">
        <f>(COLUMNS($BZ170:CD$170)+10*(ROWS(CD170:CD$170)-1))/100</f>
        <v>0.05</v>
      </c>
      <c r="CE214" s="138">
        <f>(COLUMNS($BZ170:CE$170)+10*(ROWS(CE170:CE$170)-1))/100</f>
        <v>0.06</v>
      </c>
      <c r="CF214" s="138">
        <f>(COLUMNS($BZ170:CF$170)+10*(ROWS(CF170:CF$170)-1))/100</f>
        <v>7.0000000000000007E-2</v>
      </c>
      <c r="CG214" s="138">
        <f>(COLUMNS($BZ170:CG$170)+10*(ROWS(CG170:CG$170)-1))/100</f>
        <v>0.08</v>
      </c>
      <c r="CH214" s="138">
        <f>(COLUMNS($BZ170:CH$170)+10*(ROWS(CH170:CH$170)-1))/100</f>
        <v>0.09</v>
      </c>
      <c r="CI214" s="138">
        <f>(COLUMNS($BZ170:CI$170)+10*(ROWS(CI170:CI$170)-1))/100</f>
        <v>0.1</v>
      </c>
      <c r="CM214" s="95"/>
      <c r="CN214" s="95"/>
      <c r="CO214" s="95"/>
      <c r="CP214" s="95"/>
      <c r="CQ214" s="95"/>
      <c r="CR214" s="95"/>
      <c r="CS214" s="95"/>
      <c r="CT214" s="95"/>
      <c r="CU214" s="95"/>
      <c r="CV214" s="95"/>
      <c r="CW214" s="95"/>
      <c r="CX214" s="95"/>
      <c r="CY214" s="95"/>
      <c r="CZ214" s="95"/>
      <c r="DA214" s="95"/>
      <c r="DB214" s="95"/>
      <c r="DC214" s="95"/>
      <c r="DD214" s="95"/>
      <c r="DE214" s="95"/>
      <c r="DF214" s="95"/>
      <c r="DG214" s="95"/>
      <c r="DH214" s="95"/>
    </row>
    <row r="215" spans="78:112" ht="15" customHeight="1">
      <c r="BZ215" s="115"/>
      <c r="CA215" s="115"/>
      <c r="CB215" s="115"/>
      <c r="CC215" s="115"/>
      <c r="CD215" s="115"/>
      <c r="CE215" s="115"/>
      <c r="CF215" s="115"/>
      <c r="CG215" s="115"/>
      <c r="CH215" s="115"/>
      <c r="CI215" s="115"/>
      <c r="CM215" s="95"/>
      <c r="CN215" s="95"/>
      <c r="CO215" s="95"/>
      <c r="CP215" s="95"/>
      <c r="CQ215" s="95"/>
      <c r="CR215" s="95"/>
      <c r="CS215" s="95"/>
      <c r="CT215" s="95"/>
      <c r="CU215" s="95"/>
      <c r="CV215" s="95"/>
      <c r="CW215" s="95"/>
      <c r="CX215" s="95"/>
      <c r="CY215" s="95"/>
      <c r="CZ215" s="95"/>
      <c r="DA215" s="95"/>
      <c r="DB215" s="95"/>
      <c r="DC215" s="95"/>
      <c r="DD215" s="95"/>
      <c r="DE215" s="95"/>
      <c r="DF215" s="95"/>
      <c r="DG215" s="95"/>
      <c r="DH215" s="95"/>
    </row>
    <row r="216" spans="78:112" ht="15" customHeight="1">
      <c r="BZ216" s="139">
        <f>(COLUMNS($BZ161:BZ$170)+10*(ROWS(BZ161:BZ$170)-1))/100</f>
        <v>0.91</v>
      </c>
      <c r="CA216" s="139">
        <f>(COLUMNS($BZ161:CA$170)+10*(ROWS(CA161:CA$170)-1))/100</f>
        <v>0.92</v>
      </c>
      <c r="CB216" s="139">
        <f>(COLUMNS($BZ161:CB$170)+10*(ROWS(CB161:CB$170)-1))/100</f>
        <v>0.93</v>
      </c>
      <c r="CC216" s="139">
        <f>(COLUMNS($BZ161:CC$170)+10*(ROWS(CC161:CC$170)-1))/100</f>
        <v>0.94</v>
      </c>
      <c r="CD216" s="139">
        <f>(COLUMNS($BZ161:CD$170)+10*(ROWS(CD161:CD$170)-1))/100</f>
        <v>0.95</v>
      </c>
      <c r="CE216" s="139">
        <f>(COLUMNS($BZ161:CE$170)+10*(ROWS(CE161:CE$170)-1))/100</f>
        <v>0.96</v>
      </c>
      <c r="CF216" s="139">
        <f>(COLUMNS($BZ161:CF$170)+10*(ROWS(CF161:CF$170)-1))/100</f>
        <v>0.97</v>
      </c>
      <c r="CG216" s="139">
        <f>(COLUMNS($BZ161:CG$170)+10*(ROWS(CG161:CG$170)-1))/100</f>
        <v>0.98</v>
      </c>
      <c r="CH216" s="139">
        <f>(COLUMNS($BZ161:CH$170)+10*(ROWS(CH161:CH$170)-1))/100</f>
        <v>0.99</v>
      </c>
      <c r="CI216" s="139">
        <f>(COLUMNS($BZ161:CI$170)+10*(ROWS(CI161:CI$170)-1))/100</f>
        <v>1</v>
      </c>
      <c r="CM216" s="95"/>
      <c r="CN216" s="95"/>
      <c r="CO216" s="95"/>
      <c r="CP216" s="95"/>
      <c r="CQ216" s="95"/>
      <c r="CR216" s="95"/>
      <c r="CS216" s="95"/>
      <c r="CT216" s="95"/>
      <c r="CU216" s="95"/>
      <c r="CV216" s="95"/>
      <c r="CW216" s="95"/>
      <c r="CX216" s="95"/>
      <c r="CY216" s="95"/>
      <c r="CZ216" s="95"/>
      <c r="DA216" s="95"/>
      <c r="DB216" s="95"/>
      <c r="DC216" s="95"/>
      <c r="DD216" s="95"/>
      <c r="DE216" s="95"/>
      <c r="DF216" s="95"/>
      <c r="DG216" s="95"/>
      <c r="DH216" s="95"/>
    </row>
    <row r="217" spans="78:112" ht="15" customHeight="1">
      <c r="BZ217" s="139">
        <f>(COLUMNS($BZ162:BZ$170)+10*(ROWS(BZ162:BZ$170)-1))/100</f>
        <v>0.81</v>
      </c>
      <c r="CA217" s="139">
        <f>(COLUMNS($BZ162:CA$170)+10*(ROWS(CA162:CA$170)-1))/100</f>
        <v>0.82</v>
      </c>
      <c r="CB217" s="139">
        <f>(COLUMNS($BZ162:CB$170)+10*(ROWS(CB162:CB$170)-1))/100</f>
        <v>0.83</v>
      </c>
      <c r="CC217" s="139">
        <f>(COLUMNS($BZ162:CC$170)+10*(ROWS(CC162:CC$170)-1))/100</f>
        <v>0.84</v>
      </c>
      <c r="CD217" s="139">
        <f>(COLUMNS($BZ162:CD$170)+10*(ROWS(CD162:CD$170)-1))/100</f>
        <v>0.85</v>
      </c>
      <c r="CE217" s="139">
        <f>(COLUMNS($BZ162:CE$170)+10*(ROWS(CE162:CE$170)-1))/100</f>
        <v>0.86</v>
      </c>
      <c r="CF217" s="139">
        <f>(COLUMNS($BZ162:CF$170)+10*(ROWS(CF162:CF$170)-1))/100</f>
        <v>0.87</v>
      </c>
      <c r="CG217" s="139">
        <f>(COLUMNS($BZ162:CG$170)+10*(ROWS(CG162:CG$170)-1))/100</f>
        <v>0.88</v>
      </c>
      <c r="CH217" s="139">
        <f>(COLUMNS($BZ162:CH$170)+10*(ROWS(CH162:CH$170)-1))/100</f>
        <v>0.89</v>
      </c>
      <c r="CI217" s="139">
        <f>(COLUMNS($BZ162:CI$170)+10*(ROWS(CI162:CI$170)-1))/100</f>
        <v>0.9</v>
      </c>
      <c r="CM217" s="95"/>
      <c r="CN217" s="95"/>
      <c r="CO217" s="95"/>
      <c r="CP217" s="95"/>
      <c r="CQ217" s="95"/>
      <c r="CR217" s="95"/>
      <c r="CS217" s="95"/>
      <c r="CT217" s="95"/>
      <c r="CU217" s="95"/>
      <c r="CV217" s="95"/>
      <c r="CW217" s="95"/>
      <c r="CX217" s="95"/>
      <c r="CY217" s="95"/>
      <c r="CZ217" s="95"/>
      <c r="DA217" s="95"/>
      <c r="DB217" s="95"/>
      <c r="DC217" s="95"/>
      <c r="DD217" s="95"/>
      <c r="DE217" s="95"/>
      <c r="DF217" s="95"/>
      <c r="DG217" s="95"/>
      <c r="DH217" s="95"/>
    </row>
    <row r="218" spans="78:112" ht="15" customHeight="1">
      <c r="BZ218" s="139">
        <f>(COLUMNS($BZ163:BZ$170)+10*(ROWS(BZ163:BZ$170)-1))/100</f>
        <v>0.71</v>
      </c>
      <c r="CA218" s="139">
        <f>(COLUMNS($BZ163:CA$170)+10*(ROWS(CA163:CA$170)-1))/100</f>
        <v>0.72</v>
      </c>
      <c r="CB218" s="139">
        <f>(COLUMNS($BZ163:CB$170)+10*(ROWS(CB163:CB$170)-1))/100</f>
        <v>0.73</v>
      </c>
      <c r="CC218" s="139">
        <f>(COLUMNS($BZ163:CC$170)+10*(ROWS(CC163:CC$170)-1))/100</f>
        <v>0.74</v>
      </c>
      <c r="CD218" s="139">
        <f>(COLUMNS($BZ163:CD$170)+10*(ROWS(CD163:CD$170)-1))/100</f>
        <v>0.75</v>
      </c>
      <c r="CE218" s="139">
        <f>(COLUMNS($BZ163:CE$170)+10*(ROWS(CE163:CE$170)-1))/100</f>
        <v>0.76</v>
      </c>
      <c r="CF218" s="139">
        <f>(COLUMNS($BZ163:CF$170)+10*(ROWS(CF163:CF$170)-1))/100</f>
        <v>0.77</v>
      </c>
      <c r="CG218" s="139">
        <f>(COLUMNS($BZ163:CG$170)+10*(ROWS(CG163:CG$170)-1))/100</f>
        <v>0.78</v>
      </c>
      <c r="CH218" s="139">
        <f>(COLUMNS($BZ163:CH$170)+10*(ROWS(CH163:CH$170)-1))/100</f>
        <v>0.79</v>
      </c>
      <c r="CI218" s="139">
        <f>(COLUMNS($BZ163:CI$170)+10*(ROWS(CI163:CI$170)-1))/100</f>
        <v>0.8</v>
      </c>
      <c r="CM218" s="95"/>
      <c r="CN218" s="95"/>
      <c r="CO218" s="95"/>
      <c r="CP218" s="95"/>
      <c r="CQ218" s="95"/>
      <c r="CR218" s="95"/>
      <c r="CS218" s="95"/>
      <c r="CT218" s="95"/>
      <c r="CU218" s="95"/>
      <c r="CV218" s="95"/>
      <c r="CW218" s="95"/>
      <c r="CX218" s="95"/>
      <c r="CY218" s="95"/>
      <c r="CZ218" s="95"/>
      <c r="DA218" s="95"/>
      <c r="DB218" s="95"/>
      <c r="DC218" s="95"/>
      <c r="DD218" s="95"/>
      <c r="DE218" s="95"/>
      <c r="DF218" s="95"/>
      <c r="DG218" s="95"/>
      <c r="DH218" s="95"/>
    </row>
    <row r="219" spans="78:112" ht="15" customHeight="1">
      <c r="BZ219" s="139">
        <f>(COLUMNS($BZ164:BZ$170)+10*(ROWS(BZ164:BZ$170)-1))/100</f>
        <v>0.61</v>
      </c>
      <c r="CA219" s="139">
        <f>(COLUMNS($BZ164:CA$170)+10*(ROWS(CA164:CA$170)-1))/100</f>
        <v>0.62</v>
      </c>
      <c r="CB219" s="139">
        <f>(COLUMNS($BZ164:CB$170)+10*(ROWS(CB164:CB$170)-1))/100</f>
        <v>0.63</v>
      </c>
      <c r="CC219" s="139">
        <f>(COLUMNS($BZ164:CC$170)+10*(ROWS(CC164:CC$170)-1))/100</f>
        <v>0.64</v>
      </c>
      <c r="CD219" s="139">
        <f>(COLUMNS($BZ164:CD$170)+10*(ROWS(CD164:CD$170)-1))/100</f>
        <v>0.65</v>
      </c>
      <c r="CE219" s="139">
        <f>(COLUMNS($BZ164:CE$170)+10*(ROWS(CE164:CE$170)-1))/100</f>
        <v>0.66</v>
      </c>
      <c r="CF219" s="139">
        <f>(COLUMNS($BZ164:CF$170)+10*(ROWS(CF164:CF$170)-1))/100</f>
        <v>0.67</v>
      </c>
      <c r="CG219" s="139">
        <f>(COLUMNS($BZ164:CG$170)+10*(ROWS(CG164:CG$170)-1))/100</f>
        <v>0.68</v>
      </c>
      <c r="CH219" s="139">
        <f>(COLUMNS($BZ164:CH$170)+10*(ROWS(CH164:CH$170)-1))/100</f>
        <v>0.69</v>
      </c>
      <c r="CI219" s="139">
        <f>(COLUMNS($BZ164:CI$170)+10*(ROWS(CI164:CI$170)-1))/100</f>
        <v>0.7</v>
      </c>
      <c r="CM219" s="95"/>
      <c r="CN219" s="95"/>
      <c r="CO219" s="95"/>
      <c r="CP219" s="95"/>
      <c r="CQ219" s="95"/>
      <c r="CR219" s="95"/>
      <c r="CS219" s="95"/>
      <c r="CT219" s="95"/>
      <c r="CU219" s="95"/>
      <c r="CV219" s="95"/>
      <c r="CW219" s="95"/>
      <c r="CX219" s="95"/>
      <c r="CY219" s="95"/>
      <c r="CZ219" s="95"/>
      <c r="DA219" s="95"/>
      <c r="DB219" s="95"/>
      <c r="DC219" s="95"/>
      <c r="DD219" s="95"/>
      <c r="DE219" s="95"/>
      <c r="DF219" s="95"/>
      <c r="DG219" s="95"/>
      <c r="DH219" s="95"/>
    </row>
    <row r="220" spans="78:112" ht="15" customHeight="1">
      <c r="BZ220" s="139">
        <f>(COLUMNS($BZ165:BZ$170)+10*(ROWS(BZ165:BZ$170)-1))/100</f>
        <v>0.51</v>
      </c>
      <c r="CA220" s="139">
        <f>(COLUMNS($BZ165:CA$170)+10*(ROWS(CA165:CA$170)-1))/100</f>
        <v>0.52</v>
      </c>
      <c r="CB220" s="139">
        <f>(COLUMNS($BZ165:CB$170)+10*(ROWS(CB165:CB$170)-1))/100</f>
        <v>0.53</v>
      </c>
      <c r="CC220" s="139">
        <f>(COLUMNS($BZ165:CC$170)+10*(ROWS(CC165:CC$170)-1))/100</f>
        <v>0.54</v>
      </c>
      <c r="CD220" s="139">
        <f>(COLUMNS($BZ165:CD$170)+10*(ROWS(CD165:CD$170)-1))/100</f>
        <v>0.55000000000000004</v>
      </c>
      <c r="CE220" s="139">
        <f>(COLUMNS($BZ165:CE$170)+10*(ROWS(CE165:CE$170)-1))/100</f>
        <v>0.56000000000000005</v>
      </c>
      <c r="CF220" s="139">
        <f>(COLUMNS($BZ165:CF$170)+10*(ROWS(CF165:CF$170)-1))/100</f>
        <v>0.56999999999999995</v>
      </c>
      <c r="CG220" s="139">
        <f>(COLUMNS($BZ165:CG$170)+10*(ROWS(CG165:CG$170)-1))/100</f>
        <v>0.57999999999999996</v>
      </c>
      <c r="CH220" s="139">
        <f>(COLUMNS($BZ165:CH$170)+10*(ROWS(CH165:CH$170)-1))/100</f>
        <v>0.59</v>
      </c>
      <c r="CI220" s="139">
        <f>(COLUMNS($BZ165:CI$170)+10*(ROWS(CI165:CI$170)-1))/100</f>
        <v>0.6</v>
      </c>
      <c r="CM220" s="95"/>
      <c r="CN220" s="128">
        <v>0.01</v>
      </c>
      <c r="CO220" s="129">
        <v>0.06</v>
      </c>
      <c r="CP220" s="129">
        <v>0.11</v>
      </c>
      <c r="CQ220" s="129">
        <v>0.16</v>
      </c>
      <c r="CR220" s="129">
        <v>0.21</v>
      </c>
      <c r="CS220" s="129">
        <v>0.26</v>
      </c>
      <c r="CT220" s="129">
        <v>0.31</v>
      </c>
      <c r="CU220" s="129">
        <v>0.36</v>
      </c>
      <c r="CV220" s="129">
        <v>0.41</v>
      </c>
      <c r="CW220" s="129">
        <v>0.46</v>
      </c>
      <c r="CX220" s="129">
        <v>0.51</v>
      </c>
      <c r="CY220" s="129">
        <v>0.56000000000000005</v>
      </c>
      <c r="CZ220" s="129">
        <v>0.61</v>
      </c>
      <c r="DA220" s="129">
        <v>0.66</v>
      </c>
      <c r="DB220" s="129">
        <v>0.71</v>
      </c>
      <c r="DC220" s="129">
        <v>0.76</v>
      </c>
      <c r="DD220" s="129">
        <v>0.81</v>
      </c>
      <c r="DE220" s="129">
        <v>0.86</v>
      </c>
      <c r="DF220" s="129">
        <v>0.91</v>
      </c>
      <c r="DG220" s="130">
        <v>0.96</v>
      </c>
      <c r="DH220" s="95"/>
    </row>
    <row r="221" spans="78:112" ht="15" customHeight="1">
      <c r="BZ221" s="139">
        <f>(COLUMNS($BZ166:BZ$170)+10*(ROWS(BZ166:BZ$170)-1))/100</f>
        <v>0.41</v>
      </c>
      <c r="CA221" s="139">
        <f>(COLUMNS($BZ166:CA$170)+10*(ROWS(CA166:CA$170)-1))/100</f>
        <v>0.42</v>
      </c>
      <c r="CB221" s="139">
        <f>(COLUMNS($BZ166:CB$170)+10*(ROWS(CB166:CB$170)-1))/100</f>
        <v>0.43</v>
      </c>
      <c r="CC221" s="139">
        <f>(COLUMNS($BZ166:CC$170)+10*(ROWS(CC166:CC$170)-1))/100</f>
        <v>0.44</v>
      </c>
      <c r="CD221" s="139">
        <f>(COLUMNS($BZ166:CD$170)+10*(ROWS(CD166:CD$170)-1))/100</f>
        <v>0.45</v>
      </c>
      <c r="CE221" s="139">
        <f>(COLUMNS($BZ166:CE$170)+10*(ROWS(CE166:CE$170)-1))/100</f>
        <v>0.46</v>
      </c>
      <c r="CF221" s="139">
        <f>(COLUMNS($BZ166:CF$170)+10*(ROWS(CF166:CF$170)-1))/100</f>
        <v>0.47</v>
      </c>
      <c r="CG221" s="139">
        <f>(COLUMNS($BZ166:CG$170)+10*(ROWS(CG166:CG$170)-1))/100</f>
        <v>0.48</v>
      </c>
      <c r="CH221" s="139">
        <f>(COLUMNS($BZ166:CH$170)+10*(ROWS(CH166:CH$170)-1))/100</f>
        <v>0.49</v>
      </c>
      <c r="CI221" s="139">
        <f>(COLUMNS($BZ166:CI$170)+10*(ROWS(CI166:CI$170)-1))/100</f>
        <v>0.5</v>
      </c>
      <c r="CM221" s="95"/>
      <c r="CN221" s="131">
        <v>0.02</v>
      </c>
      <c r="CO221" s="132">
        <v>7.0000000000000007E-2</v>
      </c>
      <c r="CP221" s="132">
        <v>0.12</v>
      </c>
      <c r="CQ221" s="132">
        <v>0.17</v>
      </c>
      <c r="CR221" s="132">
        <v>0.22</v>
      </c>
      <c r="CS221" s="132">
        <v>0.27</v>
      </c>
      <c r="CT221" s="132">
        <v>0.32</v>
      </c>
      <c r="CU221" s="132">
        <v>0.37</v>
      </c>
      <c r="CV221" s="132">
        <v>0.42</v>
      </c>
      <c r="CW221" s="132">
        <v>0.47</v>
      </c>
      <c r="CX221" s="132">
        <v>0.52</v>
      </c>
      <c r="CY221" s="132">
        <v>0.56999999999999995</v>
      </c>
      <c r="CZ221" s="132">
        <v>0.62</v>
      </c>
      <c r="DA221" s="132">
        <v>0.67</v>
      </c>
      <c r="DB221" s="132">
        <v>0.72</v>
      </c>
      <c r="DC221" s="132">
        <v>0.77</v>
      </c>
      <c r="DD221" s="132">
        <v>0.82</v>
      </c>
      <c r="DE221" s="132">
        <v>0.87</v>
      </c>
      <c r="DF221" s="132">
        <v>0.92</v>
      </c>
      <c r="DG221" s="133">
        <v>0.97</v>
      </c>
      <c r="DH221" s="95"/>
    </row>
    <row r="222" spans="78:112" ht="15" customHeight="1">
      <c r="BZ222" s="139">
        <f>(COLUMNS($BZ167:BZ$170)+10*(ROWS(BZ167:BZ$170)-1))/100</f>
        <v>0.31</v>
      </c>
      <c r="CA222" s="139">
        <f>(COLUMNS($BZ167:CA$170)+10*(ROWS(CA167:CA$170)-1))/100</f>
        <v>0.32</v>
      </c>
      <c r="CB222" s="139">
        <f>(COLUMNS($BZ167:CB$170)+10*(ROWS(CB167:CB$170)-1))/100</f>
        <v>0.33</v>
      </c>
      <c r="CC222" s="139">
        <f>(COLUMNS($BZ167:CC$170)+10*(ROWS(CC167:CC$170)-1))/100</f>
        <v>0.34</v>
      </c>
      <c r="CD222" s="139">
        <f>(COLUMNS($BZ167:CD$170)+10*(ROWS(CD167:CD$170)-1))/100</f>
        <v>0.35</v>
      </c>
      <c r="CE222" s="139">
        <f>(COLUMNS($BZ167:CE$170)+10*(ROWS(CE167:CE$170)-1))/100</f>
        <v>0.36</v>
      </c>
      <c r="CF222" s="139">
        <f>(COLUMNS($BZ167:CF$170)+10*(ROWS(CF167:CF$170)-1))/100</f>
        <v>0.37</v>
      </c>
      <c r="CG222" s="139">
        <f>(COLUMNS($BZ167:CG$170)+10*(ROWS(CG167:CG$170)-1))/100</f>
        <v>0.38</v>
      </c>
      <c r="CH222" s="139">
        <f>(COLUMNS($BZ167:CH$170)+10*(ROWS(CH167:CH$170)-1))/100</f>
        <v>0.39</v>
      </c>
      <c r="CI222" s="139">
        <f>(COLUMNS($BZ167:CI$170)+10*(ROWS(CI167:CI$170)-1))/100</f>
        <v>0.4</v>
      </c>
      <c r="CM222" s="95"/>
      <c r="CN222" s="131">
        <v>0.03</v>
      </c>
      <c r="CO222" s="132">
        <v>0.08</v>
      </c>
      <c r="CP222" s="132">
        <v>0.13</v>
      </c>
      <c r="CQ222" s="132">
        <v>0.18</v>
      </c>
      <c r="CR222" s="132">
        <v>0.23</v>
      </c>
      <c r="CS222" s="132">
        <v>0.28000000000000003</v>
      </c>
      <c r="CT222" s="132">
        <v>0.33</v>
      </c>
      <c r="CU222" s="132">
        <v>0.38</v>
      </c>
      <c r="CV222" s="132">
        <v>0.43</v>
      </c>
      <c r="CW222" s="132">
        <v>0.48</v>
      </c>
      <c r="CX222" s="132">
        <v>0.53</v>
      </c>
      <c r="CY222" s="132">
        <v>0.57999999999999996</v>
      </c>
      <c r="CZ222" s="132">
        <v>0.63</v>
      </c>
      <c r="DA222" s="132">
        <v>0.68</v>
      </c>
      <c r="DB222" s="132">
        <v>0.73</v>
      </c>
      <c r="DC222" s="132">
        <v>0.78</v>
      </c>
      <c r="DD222" s="132">
        <v>0.83</v>
      </c>
      <c r="DE222" s="132">
        <v>0.88</v>
      </c>
      <c r="DF222" s="132">
        <v>0.93</v>
      </c>
      <c r="DG222" s="133">
        <v>0.98</v>
      </c>
      <c r="DH222" s="95"/>
    </row>
    <row r="223" spans="78:112" ht="15" customHeight="1">
      <c r="BZ223" s="139">
        <f>(COLUMNS($BZ168:BZ$170)+10*(ROWS(BZ168:BZ$170)-1))/100</f>
        <v>0.21</v>
      </c>
      <c r="CA223" s="139">
        <f>(COLUMNS($BZ168:CA$170)+10*(ROWS(CA168:CA$170)-1))/100</f>
        <v>0.22</v>
      </c>
      <c r="CB223" s="139">
        <f>(COLUMNS($BZ168:CB$170)+10*(ROWS(CB168:CB$170)-1))/100</f>
        <v>0.23</v>
      </c>
      <c r="CC223" s="139">
        <f>(COLUMNS($BZ168:CC$170)+10*(ROWS(CC168:CC$170)-1))/100</f>
        <v>0.24</v>
      </c>
      <c r="CD223" s="139">
        <f>(COLUMNS($BZ168:CD$170)+10*(ROWS(CD168:CD$170)-1))/100</f>
        <v>0.25</v>
      </c>
      <c r="CE223" s="139">
        <f>(COLUMNS($BZ168:CE$170)+10*(ROWS(CE168:CE$170)-1))/100</f>
        <v>0.26</v>
      </c>
      <c r="CF223" s="139">
        <f>(COLUMNS($BZ168:CF$170)+10*(ROWS(CF168:CF$170)-1))/100</f>
        <v>0.27</v>
      </c>
      <c r="CG223" s="139">
        <f>(COLUMNS($BZ168:CG$170)+10*(ROWS(CG168:CG$170)-1))/100</f>
        <v>0.28000000000000003</v>
      </c>
      <c r="CH223" s="139">
        <f>(COLUMNS($BZ168:CH$170)+10*(ROWS(CH168:CH$170)-1))/100</f>
        <v>0.28999999999999998</v>
      </c>
      <c r="CI223" s="139">
        <f>(COLUMNS($BZ168:CI$170)+10*(ROWS(CI168:CI$170)-1))/100</f>
        <v>0.3</v>
      </c>
      <c r="CM223" s="95"/>
      <c r="CN223" s="131">
        <v>0.04</v>
      </c>
      <c r="CO223" s="132">
        <v>0.09</v>
      </c>
      <c r="CP223" s="132">
        <v>0.14000000000000001</v>
      </c>
      <c r="CQ223" s="132">
        <v>0.19</v>
      </c>
      <c r="CR223" s="132">
        <v>0.24</v>
      </c>
      <c r="CS223" s="132">
        <v>0.28999999999999998</v>
      </c>
      <c r="CT223" s="132">
        <v>0.34</v>
      </c>
      <c r="CU223" s="132">
        <v>0.39</v>
      </c>
      <c r="CV223" s="132">
        <v>0.44</v>
      </c>
      <c r="CW223" s="132">
        <v>0.49</v>
      </c>
      <c r="CX223" s="132">
        <v>0.54</v>
      </c>
      <c r="CY223" s="132">
        <v>0.59</v>
      </c>
      <c r="CZ223" s="132">
        <v>0.64</v>
      </c>
      <c r="DA223" s="132">
        <v>0.69</v>
      </c>
      <c r="DB223" s="132">
        <v>0.74</v>
      </c>
      <c r="DC223" s="132">
        <v>0.79</v>
      </c>
      <c r="DD223" s="132">
        <v>0.84</v>
      </c>
      <c r="DE223" s="132">
        <v>0.89</v>
      </c>
      <c r="DF223" s="132">
        <v>0.94</v>
      </c>
      <c r="DG223" s="133">
        <v>0.99</v>
      </c>
      <c r="DH223" s="95"/>
    </row>
    <row r="224" spans="78:112" ht="15" customHeight="1">
      <c r="BZ224" s="139">
        <f>(COLUMNS($BZ169:BZ$170)+10*(ROWS(BZ169:BZ$170)-1))/100</f>
        <v>0.11</v>
      </c>
      <c r="CA224" s="139">
        <f>(COLUMNS($BZ169:CA$170)+10*(ROWS(CA169:CA$170)-1))/100</f>
        <v>0.12</v>
      </c>
      <c r="CB224" s="139">
        <f>(COLUMNS($BZ169:CB$170)+10*(ROWS(CB169:CB$170)-1))/100</f>
        <v>0.13</v>
      </c>
      <c r="CC224" s="139">
        <f>(COLUMNS($BZ169:CC$170)+10*(ROWS(CC169:CC$170)-1))/100</f>
        <v>0.14000000000000001</v>
      </c>
      <c r="CD224" s="139">
        <f>(COLUMNS($BZ169:CD$170)+10*(ROWS(CD169:CD$170)-1))/100</f>
        <v>0.15</v>
      </c>
      <c r="CE224" s="139">
        <f>(COLUMNS($BZ169:CE$170)+10*(ROWS(CE169:CE$170)-1))/100</f>
        <v>0.16</v>
      </c>
      <c r="CF224" s="139">
        <f>(COLUMNS($BZ169:CF$170)+10*(ROWS(CF169:CF$170)-1))/100</f>
        <v>0.17</v>
      </c>
      <c r="CG224" s="139">
        <f>(COLUMNS($BZ169:CG$170)+10*(ROWS(CG169:CG$170)-1))/100</f>
        <v>0.18</v>
      </c>
      <c r="CH224" s="139">
        <f>(COLUMNS($BZ169:CH$170)+10*(ROWS(CH169:CH$170)-1))/100</f>
        <v>0.19</v>
      </c>
      <c r="CI224" s="139">
        <f>(COLUMNS($BZ169:CI$170)+10*(ROWS(CI169:CI$170)-1))/100</f>
        <v>0.2</v>
      </c>
      <c r="CM224" s="95"/>
      <c r="CN224" s="134">
        <v>0.05</v>
      </c>
      <c r="CO224" s="135">
        <v>0.1</v>
      </c>
      <c r="CP224" s="135">
        <v>0.15</v>
      </c>
      <c r="CQ224" s="135">
        <v>0.2</v>
      </c>
      <c r="CR224" s="135">
        <v>0.25</v>
      </c>
      <c r="CS224" s="135">
        <v>0.3</v>
      </c>
      <c r="CT224" s="135">
        <v>0.35</v>
      </c>
      <c r="CU224" s="135">
        <v>0.4</v>
      </c>
      <c r="CV224" s="135">
        <v>0.45</v>
      </c>
      <c r="CW224" s="135">
        <v>0.5</v>
      </c>
      <c r="CX224" s="135">
        <v>0.55000000000000004</v>
      </c>
      <c r="CY224" s="135">
        <v>0.6</v>
      </c>
      <c r="CZ224" s="135">
        <v>0.65</v>
      </c>
      <c r="DA224" s="135">
        <v>0.7</v>
      </c>
      <c r="DB224" s="135">
        <v>0.75</v>
      </c>
      <c r="DC224" s="135">
        <v>0.8</v>
      </c>
      <c r="DD224" s="135">
        <v>0.85</v>
      </c>
      <c r="DE224" s="135">
        <v>0.9</v>
      </c>
      <c r="DF224" s="135">
        <v>0.95</v>
      </c>
      <c r="DG224" s="136">
        <v>1</v>
      </c>
      <c r="DH224" s="95"/>
    </row>
    <row r="225" spans="78:112" ht="15" customHeight="1">
      <c r="BZ225" s="139">
        <f>(COLUMNS($BZ170:BZ$170)+10*(ROWS(BZ170:BZ$170)-1))/100</f>
        <v>0.01</v>
      </c>
      <c r="CA225" s="139">
        <f>(COLUMNS($BZ170:CA$170)+10*(ROWS(CA170:CA$170)-1))/100</f>
        <v>0.02</v>
      </c>
      <c r="CB225" s="139">
        <f>(COLUMNS($BZ170:CB$170)+10*(ROWS(CB170:CB$170)-1))/100</f>
        <v>0.03</v>
      </c>
      <c r="CC225" s="139">
        <f>(COLUMNS($BZ170:CC$170)+10*(ROWS(CC170:CC$170)-1))/100</f>
        <v>0.04</v>
      </c>
      <c r="CD225" s="139">
        <f>(COLUMNS($BZ170:CD$170)+10*(ROWS(CD170:CD$170)-1))/100</f>
        <v>0.05</v>
      </c>
      <c r="CE225" s="139">
        <f>(COLUMNS($BZ170:CE$170)+10*(ROWS(CE170:CE$170)-1))/100</f>
        <v>0.06</v>
      </c>
      <c r="CF225" s="139">
        <f>(COLUMNS($BZ170:CF$170)+10*(ROWS(CF170:CF$170)-1))/100</f>
        <v>7.0000000000000007E-2</v>
      </c>
      <c r="CG225" s="139">
        <f>(COLUMNS($BZ170:CG$170)+10*(ROWS(CG170:CG$170)-1))/100</f>
        <v>0.08</v>
      </c>
      <c r="CH225" s="139">
        <f>(COLUMNS($BZ170:CH$170)+10*(ROWS(CH170:CH$170)-1))/100</f>
        <v>0.09</v>
      </c>
      <c r="CI225" s="139">
        <f>(COLUMNS($BZ170:CI$170)+10*(ROWS(CI170:CI$170)-1))/100</f>
        <v>0.1</v>
      </c>
      <c r="CM225" s="95"/>
      <c r="CN225" s="95"/>
      <c r="CO225" s="95"/>
      <c r="CP225" s="95"/>
      <c r="CQ225" s="95"/>
      <c r="CR225" s="95"/>
      <c r="CS225" s="95"/>
      <c r="CT225" s="95"/>
      <c r="CU225" s="95"/>
      <c r="CV225" s="95"/>
      <c r="CW225" s="95"/>
      <c r="CX225" s="95"/>
      <c r="CY225" s="95"/>
      <c r="CZ225" s="95"/>
      <c r="DA225" s="95"/>
      <c r="DB225" s="95"/>
      <c r="DC225" s="95"/>
      <c r="DD225" s="95"/>
      <c r="DE225" s="95"/>
      <c r="DF225" s="95"/>
      <c r="DG225" s="95"/>
      <c r="DH225" s="95"/>
    </row>
    <row r="226" spans="78:112" ht="15" customHeight="1">
      <c r="BZ226" s="115"/>
      <c r="CA226" s="115"/>
      <c r="CB226" s="115"/>
      <c r="CC226" s="115"/>
      <c r="CD226" s="115"/>
      <c r="CE226" s="115"/>
      <c r="CF226" s="115"/>
      <c r="CG226" s="115"/>
      <c r="CH226" s="115"/>
      <c r="CI226" s="115"/>
      <c r="CM226" s="95"/>
      <c r="CN226" s="128">
        <v>0.01</v>
      </c>
      <c r="CO226" s="129">
        <v>0.06</v>
      </c>
      <c r="CP226" s="129">
        <v>0.11</v>
      </c>
      <c r="CQ226" s="129">
        <v>0.16</v>
      </c>
      <c r="CR226" s="129">
        <v>0.21</v>
      </c>
      <c r="CS226" s="129">
        <v>0.26</v>
      </c>
      <c r="CT226" s="129">
        <v>0.31</v>
      </c>
      <c r="CU226" s="129">
        <v>0.36</v>
      </c>
      <c r="CV226" s="129">
        <v>0.41</v>
      </c>
      <c r="CW226" s="129">
        <v>0.46</v>
      </c>
      <c r="CX226" s="129">
        <v>0.51</v>
      </c>
      <c r="CY226" s="129">
        <v>0.56000000000000005</v>
      </c>
      <c r="CZ226" s="129">
        <v>0.61</v>
      </c>
      <c r="DA226" s="129">
        <v>0.66</v>
      </c>
      <c r="DB226" s="129">
        <v>0.71</v>
      </c>
      <c r="DC226" s="129">
        <v>0.76</v>
      </c>
      <c r="DD226" s="129">
        <v>0.81</v>
      </c>
      <c r="DE226" s="129">
        <v>0.86</v>
      </c>
      <c r="DF226" s="129">
        <v>0.91</v>
      </c>
      <c r="DG226" s="130">
        <v>0.96</v>
      </c>
      <c r="DH226" s="95"/>
    </row>
    <row r="227" spans="78:112" ht="15" customHeight="1">
      <c r="BZ227" s="140">
        <f>(COLUMNS($BZ161:BZ$170)+10*(ROWS(BZ161:BZ$170)-1))/100</f>
        <v>0.91</v>
      </c>
      <c r="CA227" s="140">
        <f>(COLUMNS($BZ161:CA$170)+10*(ROWS(CA161:CA$170)-1))/100</f>
        <v>0.92</v>
      </c>
      <c r="CB227" s="140">
        <f>(COLUMNS($BZ161:CB$170)+10*(ROWS(CB161:CB$170)-1))/100</f>
        <v>0.93</v>
      </c>
      <c r="CC227" s="140">
        <f>(COLUMNS($BZ161:CC$170)+10*(ROWS(CC161:CC$170)-1))/100</f>
        <v>0.94</v>
      </c>
      <c r="CD227" s="140">
        <f>(COLUMNS($BZ161:CD$170)+10*(ROWS(CD161:CD$170)-1))/100</f>
        <v>0.95</v>
      </c>
      <c r="CE227" s="140">
        <f>(COLUMNS($BZ161:CE$170)+10*(ROWS(CE161:CE$170)-1))/100</f>
        <v>0.96</v>
      </c>
      <c r="CF227" s="140">
        <f>(COLUMNS($BZ161:CF$170)+10*(ROWS(CF161:CF$170)-1))/100</f>
        <v>0.97</v>
      </c>
      <c r="CG227" s="140">
        <f>(COLUMNS($BZ161:CG$170)+10*(ROWS(CG161:CG$170)-1))/100</f>
        <v>0.98</v>
      </c>
      <c r="CH227" s="140">
        <f>(COLUMNS($BZ161:CH$170)+10*(ROWS(CH161:CH$170)-1))/100</f>
        <v>0.99</v>
      </c>
      <c r="CI227" s="140">
        <f>(COLUMNS($BZ161:CI$170)+10*(ROWS(CI161:CI$170)-1))/100</f>
        <v>1</v>
      </c>
      <c r="CM227" s="95"/>
      <c r="CN227" s="131">
        <v>0.02</v>
      </c>
      <c r="CO227" s="132">
        <v>7.0000000000000007E-2</v>
      </c>
      <c r="CP227" s="132">
        <v>0.12</v>
      </c>
      <c r="CQ227" s="132">
        <v>0.17</v>
      </c>
      <c r="CR227" s="132">
        <v>0.22</v>
      </c>
      <c r="CS227" s="132">
        <v>0.27</v>
      </c>
      <c r="CT227" s="132">
        <v>0.32</v>
      </c>
      <c r="CU227" s="132">
        <v>0.37</v>
      </c>
      <c r="CV227" s="132">
        <v>0.42</v>
      </c>
      <c r="CW227" s="132">
        <v>0.47</v>
      </c>
      <c r="CX227" s="132">
        <v>0.52</v>
      </c>
      <c r="CY227" s="132">
        <v>0.56999999999999995</v>
      </c>
      <c r="CZ227" s="132">
        <v>0.62</v>
      </c>
      <c r="DA227" s="132">
        <v>0.67</v>
      </c>
      <c r="DB227" s="132">
        <v>0.72</v>
      </c>
      <c r="DC227" s="132">
        <v>0.77</v>
      </c>
      <c r="DD227" s="132">
        <v>0.82</v>
      </c>
      <c r="DE227" s="132">
        <v>0.87</v>
      </c>
      <c r="DF227" s="132">
        <v>0.92</v>
      </c>
      <c r="DG227" s="133">
        <v>0.97</v>
      </c>
      <c r="DH227" s="95"/>
    </row>
    <row r="228" spans="78:112" ht="15" customHeight="1">
      <c r="BZ228" s="140">
        <f>(COLUMNS($BZ162:BZ$170)+10*(ROWS(BZ162:BZ$170)-1))/100</f>
        <v>0.81</v>
      </c>
      <c r="CA228" s="140">
        <f>(COLUMNS($BZ162:CA$170)+10*(ROWS(CA162:CA$170)-1))/100</f>
        <v>0.82</v>
      </c>
      <c r="CB228" s="140">
        <f>(COLUMNS($BZ162:CB$170)+10*(ROWS(CB162:CB$170)-1))/100</f>
        <v>0.83</v>
      </c>
      <c r="CC228" s="140">
        <f>(COLUMNS($BZ162:CC$170)+10*(ROWS(CC162:CC$170)-1))/100</f>
        <v>0.84</v>
      </c>
      <c r="CD228" s="140">
        <f>(COLUMNS($BZ162:CD$170)+10*(ROWS(CD162:CD$170)-1))/100</f>
        <v>0.85</v>
      </c>
      <c r="CE228" s="140">
        <f>(COLUMNS($BZ162:CE$170)+10*(ROWS(CE162:CE$170)-1))/100</f>
        <v>0.86</v>
      </c>
      <c r="CF228" s="140">
        <f>(COLUMNS($BZ162:CF$170)+10*(ROWS(CF162:CF$170)-1))/100</f>
        <v>0.87</v>
      </c>
      <c r="CG228" s="140">
        <f>(COLUMNS($BZ162:CG$170)+10*(ROWS(CG162:CG$170)-1))/100</f>
        <v>0.88</v>
      </c>
      <c r="CH228" s="140">
        <f>(COLUMNS($BZ162:CH$170)+10*(ROWS(CH162:CH$170)-1))/100</f>
        <v>0.89</v>
      </c>
      <c r="CI228" s="140">
        <f>(COLUMNS($BZ162:CI$170)+10*(ROWS(CI162:CI$170)-1))/100</f>
        <v>0.9</v>
      </c>
      <c r="CM228" s="95"/>
      <c r="CN228" s="131">
        <v>0.03</v>
      </c>
      <c r="CO228" s="132">
        <v>0.08</v>
      </c>
      <c r="CP228" s="132">
        <v>0.13</v>
      </c>
      <c r="CQ228" s="132">
        <v>0.18</v>
      </c>
      <c r="CR228" s="132">
        <v>0.23</v>
      </c>
      <c r="CS228" s="132">
        <v>0.28000000000000003</v>
      </c>
      <c r="CT228" s="132">
        <v>0.33</v>
      </c>
      <c r="CU228" s="132">
        <v>0.38</v>
      </c>
      <c r="CV228" s="132">
        <v>0.43</v>
      </c>
      <c r="CW228" s="132">
        <v>0.48</v>
      </c>
      <c r="CX228" s="132">
        <v>0.53</v>
      </c>
      <c r="CY228" s="132">
        <v>0.57999999999999996</v>
      </c>
      <c r="CZ228" s="132">
        <v>0.63</v>
      </c>
      <c r="DA228" s="132">
        <v>0.68</v>
      </c>
      <c r="DB228" s="132">
        <v>0.73</v>
      </c>
      <c r="DC228" s="132">
        <v>0.78</v>
      </c>
      <c r="DD228" s="132">
        <v>0.83</v>
      </c>
      <c r="DE228" s="132">
        <v>0.88</v>
      </c>
      <c r="DF228" s="132">
        <v>0.93</v>
      </c>
      <c r="DG228" s="133">
        <v>0.98</v>
      </c>
      <c r="DH228" s="95"/>
    </row>
    <row r="229" spans="78:112" ht="15" customHeight="1">
      <c r="BZ229" s="140">
        <f>(COLUMNS($BZ163:BZ$170)+10*(ROWS(BZ163:BZ$170)-1))/100</f>
        <v>0.71</v>
      </c>
      <c r="CA229" s="140">
        <f>(COLUMNS($BZ163:CA$170)+10*(ROWS(CA163:CA$170)-1))/100</f>
        <v>0.72</v>
      </c>
      <c r="CB229" s="140">
        <f>(COLUMNS($BZ163:CB$170)+10*(ROWS(CB163:CB$170)-1))/100</f>
        <v>0.73</v>
      </c>
      <c r="CC229" s="140">
        <f>(COLUMNS($BZ163:CC$170)+10*(ROWS(CC163:CC$170)-1))/100</f>
        <v>0.74</v>
      </c>
      <c r="CD229" s="140">
        <f>(COLUMNS($BZ163:CD$170)+10*(ROWS(CD163:CD$170)-1))/100</f>
        <v>0.75</v>
      </c>
      <c r="CE229" s="140">
        <f>(COLUMNS($BZ163:CE$170)+10*(ROWS(CE163:CE$170)-1))/100</f>
        <v>0.76</v>
      </c>
      <c r="CF229" s="140">
        <f>(COLUMNS($BZ163:CF$170)+10*(ROWS(CF163:CF$170)-1))/100</f>
        <v>0.77</v>
      </c>
      <c r="CG229" s="140">
        <f>(COLUMNS($BZ163:CG$170)+10*(ROWS(CG163:CG$170)-1))/100</f>
        <v>0.78</v>
      </c>
      <c r="CH229" s="140">
        <f>(COLUMNS($BZ163:CH$170)+10*(ROWS(CH163:CH$170)-1))/100</f>
        <v>0.79</v>
      </c>
      <c r="CI229" s="140">
        <f>(COLUMNS($BZ163:CI$170)+10*(ROWS(CI163:CI$170)-1))/100</f>
        <v>0.8</v>
      </c>
      <c r="CM229" s="95"/>
      <c r="CN229" s="131">
        <v>0.04</v>
      </c>
      <c r="CO229" s="132">
        <v>0.09</v>
      </c>
      <c r="CP229" s="132">
        <v>0.14000000000000001</v>
      </c>
      <c r="CQ229" s="132">
        <v>0.19</v>
      </c>
      <c r="CR229" s="132">
        <v>0.24</v>
      </c>
      <c r="CS229" s="132">
        <v>0.28999999999999998</v>
      </c>
      <c r="CT229" s="132">
        <v>0.34</v>
      </c>
      <c r="CU229" s="132">
        <v>0.39</v>
      </c>
      <c r="CV229" s="132">
        <v>0.44</v>
      </c>
      <c r="CW229" s="132">
        <v>0.49</v>
      </c>
      <c r="CX229" s="132">
        <v>0.54</v>
      </c>
      <c r="CY229" s="132">
        <v>0.59</v>
      </c>
      <c r="CZ229" s="132">
        <v>0.64</v>
      </c>
      <c r="DA229" s="132">
        <v>0.69</v>
      </c>
      <c r="DB229" s="132">
        <v>0.74</v>
      </c>
      <c r="DC229" s="132">
        <v>0.79</v>
      </c>
      <c r="DD229" s="132">
        <v>0.84</v>
      </c>
      <c r="DE229" s="132">
        <v>0.89</v>
      </c>
      <c r="DF229" s="132">
        <v>0.94</v>
      </c>
      <c r="DG229" s="133">
        <v>0.99</v>
      </c>
      <c r="DH229" s="95"/>
    </row>
    <row r="230" spans="78:112" ht="15" customHeight="1">
      <c r="BZ230" s="140">
        <f>(COLUMNS($BZ164:BZ$170)+10*(ROWS(BZ164:BZ$170)-1))/100</f>
        <v>0.61</v>
      </c>
      <c r="CA230" s="140">
        <f>(COLUMNS($BZ164:CA$170)+10*(ROWS(CA164:CA$170)-1))/100</f>
        <v>0.62</v>
      </c>
      <c r="CB230" s="140">
        <f>(COLUMNS($BZ164:CB$170)+10*(ROWS(CB164:CB$170)-1))/100</f>
        <v>0.63</v>
      </c>
      <c r="CC230" s="140">
        <f>(COLUMNS($BZ164:CC$170)+10*(ROWS(CC164:CC$170)-1))/100</f>
        <v>0.64</v>
      </c>
      <c r="CD230" s="140">
        <f>(COLUMNS($BZ164:CD$170)+10*(ROWS(CD164:CD$170)-1))/100</f>
        <v>0.65</v>
      </c>
      <c r="CE230" s="140">
        <f>(COLUMNS($BZ164:CE$170)+10*(ROWS(CE164:CE$170)-1))/100</f>
        <v>0.66</v>
      </c>
      <c r="CF230" s="140">
        <f>(COLUMNS($BZ164:CF$170)+10*(ROWS(CF164:CF$170)-1))/100</f>
        <v>0.67</v>
      </c>
      <c r="CG230" s="140">
        <f>(COLUMNS($BZ164:CG$170)+10*(ROWS(CG164:CG$170)-1))/100</f>
        <v>0.68</v>
      </c>
      <c r="CH230" s="140">
        <f>(COLUMNS($BZ164:CH$170)+10*(ROWS(CH164:CH$170)-1))/100</f>
        <v>0.69</v>
      </c>
      <c r="CI230" s="140">
        <f>(COLUMNS($BZ164:CI$170)+10*(ROWS(CI164:CI$170)-1))/100</f>
        <v>0.7</v>
      </c>
      <c r="CM230" s="95"/>
      <c r="CN230" s="134">
        <v>0.05</v>
      </c>
      <c r="CO230" s="135">
        <v>0.1</v>
      </c>
      <c r="CP230" s="135">
        <v>0.15</v>
      </c>
      <c r="CQ230" s="135">
        <v>0.2</v>
      </c>
      <c r="CR230" s="135">
        <v>0.25</v>
      </c>
      <c r="CS230" s="135">
        <v>0.3</v>
      </c>
      <c r="CT230" s="135">
        <v>0.35</v>
      </c>
      <c r="CU230" s="135">
        <v>0.4</v>
      </c>
      <c r="CV230" s="135">
        <v>0.45</v>
      </c>
      <c r="CW230" s="135">
        <v>0.5</v>
      </c>
      <c r="CX230" s="135">
        <v>0.55000000000000004</v>
      </c>
      <c r="CY230" s="135">
        <v>0.6</v>
      </c>
      <c r="CZ230" s="135">
        <v>0.65</v>
      </c>
      <c r="DA230" s="135">
        <v>0.7</v>
      </c>
      <c r="DB230" s="135">
        <v>0.75</v>
      </c>
      <c r="DC230" s="135">
        <v>0.8</v>
      </c>
      <c r="DD230" s="135">
        <v>0.85</v>
      </c>
      <c r="DE230" s="135">
        <v>0.9</v>
      </c>
      <c r="DF230" s="135">
        <v>0.95</v>
      </c>
      <c r="DG230" s="136">
        <v>1</v>
      </c>
      <c r="DH230" s="95"/>
    </row>
    <row r="231" spans="78:112" ht="15" customHeight="1">
      <c r="BZ231" s="140">
        <f>(COLUMNS($BZ165:BZ$170)+10*(ROWS(BZ165:BZ$170)-1))/100</f>
        <v>0.51</v>
      </c>
      <c r="CA231" s="140">
        <f>(COLUMNS($BZ165:CA$170)+10*(ROWS(CA165:CA$170)-1))/100</f>
        <v>0.52</v>
      </c>
      <c r="CB231" s="140">
        <f>(COLUMNS($BZ165:CB$170)+10*(ROWS(CB165:CB$170)-1))/100</f>
        <v>0.53</v>
      </c>
      <c r="CC231" s="140">
        <f>(COLUMNS($BZ165:CC$170)+10*(ROWS(CC165:CC$170)-1))/100</f>
        <v>0.54</v>
      </c>
      <c r="CD231" s="140">
        <f>(COLUMNS($BZ165:CD$170)+10*(ROWS(CD165:CD$170)-1))/100</f>
        <v>0.55000000000000004</v>
      </c>
      <c r="CE231" s="140">
        <f>(COLUMNS($BZ165:CE$170)+10*(ROWS(CE165:CE$170)-1))/100</f>
        <v>0.56000000000000005</v>
      </c>
      <c r="CF231" s="140">
        <f>(COLUMNS($BZ165:CF$170)+10*(ROWS(CF165:CF$170)-1))/100</f>
        <v>0.56999999999999995</v>
      </c>
      <c r="CG231" s="140">
        <f>(COLUMNS($BZ165:CG$170)+10*(ROWS(CG165:CG$170)-1))/100</f>
        <v>0.57999999999999996</v>
      </c>
      <c r="CH231" s="140">
        <f>(COLUMNS($BZ165:CH$170)+10*(ROWS(CH165:CH$170)-1))/100</f>
        <v>0.59</v>
      </c>
      <c r="CI231" s="140">
        <f>(COLUMNS($BZ165:CI$170)+10*(ROWS(CI165:CI$170)-1))/100</f>
        <v>0.6</v>
      </c>
      <c r="CM231" s="95"/>
      <c r="CN231" s="95"/>
      <c r="CO231" s="95"/>
      <c r="CP231" s="95"/>
      <c r="CQ231" s="95"/>
      <c r="CR231" s="95"/>
      <c r="CS231" s="95"/>
      <c r="CT231" s="95"/>
      <c r="CU231" s="95"/>
      <c r="CV231" s="95"/>
      <c r="CW231" s="95"/>
      <c r="CX231" s="95"/>
      <c r="CY231" s="95"/>
      <c r="CZ231" s="95"/>
      <c r="DA231" s="95"/>
      <c r="DB231" s="95"/>
      <c r="DC231" s="95"/>
      <c r="DD231" s="95"/>
      <c r="DE231" s="95"/>
      <c r="DF231" s="95"/>
      <c r="DG231" s="95"/>
      <c r="DH231" s="95"/>
    </row>
    <row r="232" spans="78:112" ht="15" customHeight="1">
      <c r="BZ232" s="140">
        <f>(COLUMNS($BZ166:BZ$170)+10*(ROWS(BZ166:BZ$170)-1))/100</f>
        <v>0.41</v>
      </c>
      <c r="CA232" s="140">
        <f>(COLUMNS($BZ166:CA$170)+10*(ROWS(CA166:CA$170)-1))/100</f>
        <v>0.42</v>
      </c>
      <c r="CB232" s="140">
        <f>(COLUMNS($BZ166:CB$170)+10*(ROWS(CB166:CB$170)-1))/100</f>
        <v>0.43</v>
      </c>
      <c r="CC232" s="140">
        <f>(COLUMNS($BZ166:CC$170)+10*(ROWS(CC166:CC$170)-1))/100</f>
        <v>0.44</v>
      </c>
      <c r="CD232" s="140">
        <f>(COLUMNS($BZ166:CD$170)+10*(ROWS(CD166:CD$170)-1))/100</f>
        <v>0.45</v>
      </c>
      <c r="CE232" s="140">
        <f>(COLUMNS($BZ166:CE$170)+10*(ROWS(CE166:CE$170)-1))/100</f>
        <v>0.46</v>
      </c>
      <c r="CF232" s="140">
        <f>(COLUMNS($BZ166:CF$170)+10*(ROWS(CF166:CF$170)-1))/100</f>
        <v>0.47</v>
      </c>
      <c r="CG232" s="140">
        <f>(COLUMNS($BZ166:CG$170)+10*(ROWS(CG166:CG$170)-1))/100</f>
        <v>0.48</v>
      </c>
      <c r="CH232" s="140">
        <f>(COLUMNS($BZ166:CH$170)+10*(ROWS(CH166:CH$170)-1))/100</f>
        <v>0.49</v>
      </c>
      <c r="CI232" s="140">
        <f>(COLUMNS($BZ166:CI$170)+10*(ROWS(CI166:CI$170)-1))/100</f>
        <v>0.5</v>
      </c>
      <c r="CM232" s="95"/>
      <c r="CN232" s="128">
        <v>0.01</v>
      </c>
      <c r="CO232" s="129">
        <v>0.06</v>
      </c>
      <c r="CP232" s="129">
        <v>0.11</v>
      </c>
      <c r="CQ232" s="129">
        <v>0.16</v>
      </c>
      <c r="CR232" s="129">
        <v>0.21</v>
      </c>
      <c r="CS232" s="129">
        <v>0.26</v>
      </c>
      <c r="CT232" s="129">
        <v>0.31</v>
      </c>
      <c r="CU232" s="129">
        <v>0.36</v>
      </c>
      <c r="CV232" s="129">
        <v>0.41</v>
      </c>
      <c r="CW232" s="129">
        <v>0.46</v>
      </c>
      <c r="CX232" s="129">
        <v>0.51</v>
      </c>
      <c r="CY232" s="129">
        <v>0.56000000000000005</v>
      </c>
      <c r="CZ232" s="129">
        <v>0.61</v>
      </c>
      <c r="DA232" s="129">
        <v>0.66</v>
      </c>
      <c r="DB232" s="129">
        <v>0.71</v>
      </c>
      <c r="DC232" s="129">
        <v>0.76</v>
      </c>
      <c r="DD232" s="129">
        <v>0.81</v>
      </c>
      <c r="DE232" s="129">
        <v>0.86</v>
      </c>
      <c r="DF232" s="129">
        <v>0.91</v>
      </c>
      <c r="DG232" s="130">
        <v>0.96</v>
      </c>
      <c r="DH232" s="95"/>
    </row>
    <row r="233" spans="78:112" ht="15" customHeight="1">
      <c r="BZ233" s="140">
        <f>(COLUMNS($BZ167:BZ$170)+10*(ROWS(BZ167:BZ$170)-1))/100</f>
        <v>0.31</v>
      </c>
      <c r="CA233" s="140">
        <f>(COLUMNS($BZ167:CA$170)+10*(ROWS(CA167:CA$170)-1))/100</f>
        <v>0.32</v>
      </c>
      <c r="CB233" s="140">
        <f>(COLUMNS($BZ167:CB$170)+10*(ROWS(CB167:CB$170)-1))/100</f>
        <v>0.33</v>
      </c>
      <c r="CC233" s="140">
        <f>(COLUMNS($BZ167:CC$170)+10*(ROWS(CC167:CC$170)-1))/100</f>
        <v>0.34</v>
      </c>
      <c r="CD233" s="140">
        <f>(COLUMNS($BZ167:CD$170)+10*(ROWS(CD167:CD$170)-1))/100</f>
        <v>0.35</v>
      </c>
      <c r="CE233" s="140">
        <f>(COLUMNS($BZ167:CE$170)+10*(ROWS(CE167:CE$170)-1))/100</f>
        <v>0.36</v>
      </c>
      <c r="CF233" s="140">
        <f>(COLUMNS($BZ167:CF$170)+10*(ROWS(CF167:CF$170)-1))/100</f>
        <v>0.37</v>
      </c>
      <c r="CG233" s="140">
        <f>(COLUMNS($BZ167:CG$170)+10*(ROWS(CG167:CG$170)-1))/100</f>
        <v>0.38</v>
      </c>
      <c r="CH233" s="140">
        <f>(COLUMNS($BZ167:CH$170)+10*(ROWS(CH167:CH$170)-1))/100</f>
        <v>0.39</v>
      </c>
      <c r="CI233" s="140">
        <f>(COLUMNS($BZ167:CI$170)+10*(ROWS(CI167:CI$170)-1))/100</f>
        <v>0.4</v>
      </c>
      <c r="CM233" s="95"/>
      <c r="CN233" s="131">
        <v>0.02</v>
      </c>
      <c r="CO233" s="132">
        <v>7.0000000000000007E-2</v>
      </c>
      <c r="CP233" s="132">
        <v>0.12</v>
      </c>
      <c r="CQ233" s="132">
        <v>0.17</v>
      </c>
      <c r="CR233" s="132">
        <v>0.22</v>
      </c>
      <c r="CS233" s="132">
        <v>0.27</v>
      </c>
      <c r="CT233" s="132">
        <v>0.32</v>
      </c>
      <c r="CU233" s="132">
        <v>0.37</v>
      </c>
      <c r="CV233" s="132">
        <v>0.42</v>
      </c>
      <c r="CW233" s="132">
        <v>0.47</v>
      </c>
      <c r="CX233" s="132">
        <v>0.52</v>
      </c>
      <c r="CY233" s="132">
        <v>0.56999999999999995</v>
      </c>
      <c r="CZ233" s="132">
        <v>0.62</v>
      </c>
      <c r="DA233" s="132">
        <v>0.67</v>
      </c>
      <c r="DB233" s="132">
        <v>0.72</v>
      </c>
      <c r="DC233" s="132">
        <v>0.77</v>
      </c>
      <c r="DD233" s="132">
        <v>0.82</v>
      </c>
      <c r="DE233" s="132">
        <v>0.87</v>
      </c>
      <c r="DF233" s="132">
        <v>0.92</v>
      </c>
      <c r="DG233" s="133">
        <v>0.97</v>
      </c>
      <c r="DH233" s="95"/>
    </row>
    <row r="234" spans="78:112" ht="15" customHeight="1">
      <c r="BZ234" s="140">
        <f>(COLUMNS($BZ168:BZ$170)+10*(ROWS(BZ168:BZ$170)-1))/100</f>
        <v>0.21</v>
      </c>
      <c r="CA234" s="140">
        <f>(COLUMNS($BZ168:CA$170)+10*(ROWS(CA168:CA$170)-1))/100</f>
        <v>0.22</v>
      </c>
      <c r="CB234" s="140">
        <f>(COLUMNS($BZ168:CB$170)+10*(ROWS(CB168:CB$170)-1))/100</f>
        <v>0.23</v>
      </c>
      <c r="CC234" s="140">
        <f>(COLUMNS($BZ168:CC$170)+10*(ROWS(CC168:CC$170)-1))/100</f>
        <v>0.24</v>
      </c>
      <c r="CD234" s="140">
        <f>(COLUMNS($BZ168:CD$170)+10*(ROWS(CD168:CD$170)-1))/100</f>
        <v>0.25</v>
      </c>
      <c r="CE234" s="140">
        <f>(COLUMNS($BZ168:CE$170)+10*(ROWS(CE168:CE$170)-1))/100</f>
        <v>0.26</v>
      </c>
      <c r="CF234" s="140">
        <f>(COLUMNS($BZ168:CF$170)+10*(ROWS(CF168:CF$170)-1))/100</f>
        <v>0.27</v>
      </c>
      <c r="CG234" s="140">
        <f>(COLUMNS($BZ168:CG$170)+10*(ROWS(CG168:CG$170)-1))/100</f>
        <v>0.28000000000000003</v>
      </c>
      <c r="CH234" s="140">
        <f>(COLUMNS($BZ168:CH$170)+10*(ROWS(CH168:CH$170)-1))/100</f>
        <v>0.28999999999999998</v>
      </c>
      <c r="CI234" s="140">
        <f>(COLUMNS($BZ168:CI$170)+10*(ROWS(CI168:CI$170)-1))/100</f>
        <v>0.3</v>
      </c>
      <c r="CM234" s="95"/>
      <c r="CN234" s="131">
        <v>0.03</v>
      </c>
      <c r="CO234" s="132">
        <v>0.08</v>
      </c>
      <c r="CP234" s="132">
        <v>0.13</v>
      </c>
      <c r="CQ234" s="132">
        <v>0.18</v>
      </c>
      <c r="CR234" s="132">
        <v>0.23</v>
      </c>
      <c r="CS234" s="132">
        <v>0.28000000000000003</v>
      </c>
      <c r="CT234" s="132">
        <v>0.33</v>
      </c>
      <c r="CU234" s="132">
        <v>0.38</v>
      </c>
      <c r="CV234" s="132">
        <v>0.43</v>
      </c>
      <c r="CW234" s="132">
        <v>0.48</v>
      </c>
      <c r="CX234" s="132">
        <v>0.53</v>
      </c>
      <c r="CY234" s="132">
        <v>0.57999999999999996</v>
      </c>
      <c r="CZ234" s="132">
        <v>0.63</v>
      </c>
      <c r="DA234" s="132">
        <v>0.68</v>
      </c>
      <c r="DB234" s="132">
        <v>0.73</v>
      </c>
      <c r="DC234" s="132">
        <v>0.78</v>
      </c>
      <c r="DD234" s="132">
        <v>0.83</v>
      </c>
      <c r="DE234" s="132">
        <v>0.88</v>
      </c>
      <c r="DF234" s="132">
        <v>0.93</v>
      </c>
      <c r="DG234" s="133">
        <v>0.98</v>
      </c>
      <c r="DH234" s="95"/>
    </row>
    <row r="235" spans="78:112" ht="15" customHeight="1">
      <c r="BZ235" s="140">
        <f>(COLUMNS($BZ169:BZ$170)+10*(ROWS(BZ169:BZ$170)-1))/100</f>
        <v>0.11</v>
      </c>
      <c r="CA235" s="140">
        <f>(COLUMNS($BZ169:CA$170)+10*(ROWS(CA169:CA$170)-1))/100</f>
        <v>0.12</v>
      </c>
      <c r="CB235" s="140">
        <f>(COLUMNS($BZ169:CB$170)+10*(ROWS(CB169:CB$170)-1))/100</f>
        <v>0.13</v>
      </c>
      <c r="CC235" s="140">
        <f>(COLUMNS($BZ169:CC$170)+10*(ROWS(CC169:CC$170)-1))/100</f>
        <v>0.14000000000000001</v>
      </c>
      <c r="CD235" s="140">
        <f>(COLUMNS($BZ169:CD$170)+10*(ROWS(CD169:CD$170)-1))/100</f>
        <v>0.15</v>
      </c>
      <c r="CE235" s="140">
        <f>(COLUMNS($BZ169:CE$170)+10*(ROWS(CE169:CE$170)-1))/100</f>
        <v>0.16</v>
      </c>
      <c r="CF235" s="140">
        <f>(COLUMNS($BZ169:CF$170)+10*(ROWS(CF169:CF$170)-1))/100</f>
        <v>0.17</v>
      </c>
      <c r="CG235" s="140">
        <f>(COLUMNS($BZ169:CG$170)+10*(ROWS(CG169:CG$170)-1))/100</f>
        <v>0.18</v>
      </c>
      <c r="CH235" s="140">
        <f>(COLUMNS($BZ169:CH$170)+10*(ROWS(CH169:CH$170)-1))/100</f>
        <v>0.19</v>
      </c>
      <c r="CI235" s="140">
        <f>(COLUMNS($BZ169:CI$170)+10*(ROWS(CI169:CI$170)-1))/100</f>
        <v>0.2</v>
      </c>
      <c r="CM235" s="95"/>
      <c r="CN235" s="131">
        <v>0.04</v>
      </c>
      <c r="CO235" s="132">
        <v>0.09</v>
      </c>
      <c r="CP235" s="132">
        <v>0.14000000000000001</v>
      </c>
      <c r="CQ235" s="132">
        <v>0.19</v>
      </c>
      <c r="CR235" s="132">
        <v>0.24</v>
      </c>
      <c r="CS235" s="132">
        <v>0.28999999999999998</v>
      </c>
      <c r="CT235" s="132">
        <v>0.34</v>
      </c>
      <c r="CU235" s="132">
        <v>0.39</v>
      </c>
      <c r="CV235" s="132">
        <v>0.44</v>
      </c>
      <c r="CW235" s="132">
        <v>0.49</v>
      </c>
      <c r="CX235" s="132">
        <v>0.54</v>
      </c>
      <c r="CY235" s="132">
        <v>0.59</v>
      </c>
      <c r="CZ235" s="132">
        <v>0.64</v>
      </c>
      <c r="DA235" s="132">
        <v>0.69</v>
      </c>
      <c r="DB235" s="132">
        <v>0.74</v>
      </c>
      <c r="DC235" s="132">
        <v>0.79</v>
      </c>
      <c r="DD235" s="132">
        <v>0.84</v>
      </c>
      <c r="DE235" s="132">
        <v>0.89</v>
      </c>
      <c r="DF235" s="132">
        <v>0.94</v>
      </c>
      <c r="DG235" s="133">
        <v>0.99</v>
      </c>
      <c r="DH235" s="95"/>
    </row>
    <row r="236" spans="78:112" ht="15" customHeight="1">
      <c r="BZ236" s="140">
        <f>(COLUMNS($BZ170:BZ$170)+10*(ROWS(BZ170:BZ$170)-1))/100</f>
        <v>0.01</v>
      </c>
      <c r="CA236" s="140">
        <f>(COLUMNS($BZ170:CA$170)+10*(ROWS(CA170:CA$170)-1))/100</f>
        <v>0.02</v>
      </c>
      <c r="CB236" s="140">
        <f>(COLUMNS($BZ170:CB$170)+10*(ROWS(CB170:CB$170)-1))/100</f>
        <v>0.03</v>
      </c>
      <c r="CC236" s="140">
        <f>(COLUMNS($BZ170:CC$170)+10*(ROWS(CC170:CC$170)-1))/100</f>
        <v>0.04</v>
      </c>
      <c r="CD236" s="140">
        <f>(COLUMNS($BZ170:CD$170)+10*(ROWS(CD170:CD$170)-1))/100</f>
        <v>0.05</v>
      </c>
      <c r="CE236" s="140">
        <f>(COLUMNS($BZ170:CE$170)+10*(ROWS(CE170:CE$170)-1))/100</f>
        <v>0.06</v>
      </c>
      <c r="CF236" s="140">
        <f>(COLUMNS($BZ170:CF$170)+10*(ROWS(CF170:CF$170)-1))/100</f>
        <v>7.0000000000000007E-2</v>
      </c>
      <c r="CG236" s="140">
        <f>(COLUMNS($BZ170:CG$170)+10*(ROWS(CG170:CG$170)-1))/100</f>
        <v>0.08</v>
      </c>
      <c r="CH236" s="140">
        <f>(COLUMNS($BZ170:CH$170)+10*(ROWS(CH170:CH$170)-1))/100</f>
        <v>0.09</v>
      </c>
      <c r="CI236" s="140">
        <f>(COLUMNS($BZ170:CI$170)+10*(ROWS(CI170:CI$170)-1))/100</f>
        <v>0.1</v>
      </c>
      <c r="CM236" s="95"/>
      <c r="CN236" s="134">
        <v>0.05</v>
      </c>
      <c r="CO236" s="135">
        <v>0.1</v>
      </c>
      <c r="CP236" s="135">
        <v>0.15</v>
      </c>
      <c r="CQ236" s="135">
        <v>0.2</v>
      </c>
      <c r="CR236" s="135">
        <v>0.25</v>
      </c>
      <c r="CS236" s="135">
        <v>0.3</v>
      </c>
      <c r="CT236" s="135">
        <v>0.35</v>
      </c>
      <c r="CU236" s="135">
        <v>0.4</v>
      </c>
      <c r="CV236" s="135">
        <v>0.45</v>
      </c>
      <c r="CW236" s="135">
        <v>0.5</v>
      </c>
      <c r="CX236" s="135">
        <v>0.55000000000000004</v>
      </c>
      <c r="CY236" s="135">
        <v>0.6</v>
      </c>
      <c r="CZ236" s="135">
        <v>0.65</v>
      </c>
      <c r="DA236" s="135">
        <v>0.7</v>
      </c>
      <c r="DB236" s="135">
        <v>0.75</v>
      </c>
      <c r="DC236" s="135">
        <v>0.8</v>
      </c>
      <c r="DD236" s="135">
        <v>0.85</v>
      </c>
      <c r="DE236" s="135">
        <v>0.9</v>
      </c>
      <c r="DF236" s="135">
        <v>0.95</v>
      </c>
      <c r="DG236" s="136">
        <v>1</v>
      </c>
      <c r="DH236" s="95"/>
    </row>
    <row r="237" spans="78:112" ht="15" customHeight="1">
      <c r="BZ237" s="115"/>
      <c r="CA237" s="115"/>
      <c r="CB237" s="115"/>
      <c r="CC237" s="115"/>
      <c r="CD237" s="115"/>
      <c r="CE237" s="115"/>
      <c r="CF237" s="115"/>
      <c r="CG237" s="115"/>
      <c r="CH237" s="115"/>
      <c r="CI237" s="115"/>
      <c r="CM237" s="95"/>
      <c r="CN237" s="95"/>
      <c r="CO237" s="95"/>
      <c r="CP237" s="95"/>
      <c r="CQ237" s="95"/>
      <c r="CR237" s="95"/>
      <c r="CS237" s="95"/>
      <c r="CT237" s="95"/>
      <c r="CU237" s="95"/>
      <c r="CV237" s="95"/>
      <c r="CW237" s="95"/>
      <c r="CX237" s="95"/>
      <c r="CY237" s="95"/>
      <c r="CZ237" s="95"/>
      <c r="DA237" s="95"/>
      <c r="DB237" s="95"/>
      <c r="DC237" s="95"/>
      <c r="DD237" s="95"/>
      <c r="DE237" s="95"/>
      <c r="DF237" s="95"/>
      <c r="DG237" s="95"/>
      <c r="DH237" s="95"/>
    </row>
    <row r="238" spans="78:112" ht="15" customHeight="1">
      <c r="BZ238" s="141">
        <f>(COLUMNS($BZ161:BZ$170)+10*(ROWS(BZ161:BZ$170)-1))/100</f>
        <v>0.91</v>
      </c>
      <c r="CA238" s="141">
        <f>(COLUMNS($BZ161:CA$170)+10*(ROWS(CA161:CA$170)-1))/100</f>
        <v>0.92</v>
      </c>
      <c r="CB238" s="141">
        <f>(COLUMNS($BZ161:CB$170)+10*(ROWS(CB161:CB$170)-1))/100</f>
        <v>0.93</v>
      </c>
      <c r="CC238" s="141">
        <f>(COLUMNS($BZ161:CC$170)+10*(ROWS(CC161:CC$170)-1))/100</f>
        <v>0.94</v>
      </c>
      <c r="CD238" s="141">
        <f>(COLUMNS($BZ161:CD$170)+10*(ROWS(CD161:CD$170)-1))/100</f>
        <v>0.95</v>
      </c>
      <c r="CE238" s="141">
        <f>(COLUMNS($BZ161:CE$170)+10*(ROWS(CE161:CE$170)-1))/100</f>
        <v>0.96</v>
      </c>
      <c r="CF238" s="141">
        <f>(COLUMNS($BZ161:CF$170)+10*(ROWS(CF161:CF$170)-1))/100</f>
        <v>0.97</v>
      </c>
      <c r="CG238" s="141">
        <f>(COLUMNS($BZ161:CG$170)+10*(ROWS(CG161:CG$170)-1))/100</f>
        <v>0.98</v>
      </c>
      <c r="CH238" s="141">
        <f>(COLUMNS($BZ161:CH$170)+10*(ROWS(CH161:CH$170)-1))/100</f>
        <v>0.99</v>
      </c>
      <c r="CI238" s="141">
        <f>(COLUMNS($BZ161:CI$170)+10*(ROWS(CI161:CI$170)-1))/100</f>
        <v>1</v>
      </c>
      <c r="CM238" s="95"/>
      <c r="CN238" s="128">
        <v>0.01</v>
      </c>
      <c r="CO238" s="129">
        <v>0.06</v>
      </c>
      <c r="CP238" s="129">
        <v>0.11</v>
      </c>
      <c r="CQ238" s="129">
        <v>0.16</v>
      </c>
      <c r="CR238" s="129">
        <v>0.21</v>
      </c>
      <c r="CS238" s="129">
        <v>0.26</v>
      </c>
      <c r="CT238" s="129">
        <v>0.31</v>
      </c>
      <c r="CU238" s="129">
        <v>0.36</v>
      </c>
      <c r="CV238" s="129">
        <v>0.41</v>
      </c>
      <c r="CW238" s="129">
        <v>0.46</v>
      </c>
      <c r="CX238" s="129">
        <v>0.51</v>
      </c>
      <c r="CY238" s="129">
        <v>0.56000000000000005</v>
      </c>
      <c r="CZ238" s="129">
        <v>0.61</v>
      </c>
      <c r="DA238" s="129">
        <v>0.66</v>
      </c>
      <c r="DB238" s="129">
        <v>0.71</v>
      </c>
      <c r="DC238" s="129">
        <v>0.76</v>
      </c>
      <c r="DD238" s="129">
        <v>0.81</v>
      </c>
      <c r="DE238" s="129">
        <v>0.86</v>
      </c>
      <c r="DF238" s="129">
        <v>0.91</v>
      </c>
      <c r="DG238" s="130">
        <v>0.96</v>
      </c>
      <c r="DH238" s="95"/>
    </row>
    <row r="239" spans="78:112" ht="15" customHeight="1">
      <c r="BZ239" s="141">
        <f>(COLUMNS($BZ162:BZ$170)+10*(ROWS(BZ162:BZ$170)-1))/100</f>
        <v>0.81</v>
      </c>
      <c r="CA239" s="141">
        <f>(COLUMNS($BZ162:CA$170)+10*(ROWS(CA162:CA$170)-1))/100</f>
        <v>0.82</v>
      </c>
      <c r="CB239" s="141">
        <f>(COLUMNS($BZ162:CB$170)+10*(ROWS(CB162:CB$170)-1))/100</f>
        <v>0.83</v>
      </c>
      <c r="CC239" s="141">
        <f>(COLUMNS($BZ162:CC$170)+10*(ROWS(CC162:CC$170)-1))/100</f>
        <v>0.84</v>
      </c>
      <c r="CD239" s="141">
        <f>(COLUMNS($BZ162:CD$170)+10*(ROWS(CD162:CD$170)-1))/100</f>
        <v>0.85</v>
      </c>
      <c r="CE239" s="141">
        <f>(COLUMNS($BZ162:CE$170)+10*(ROWS(CE162:CE$170)-1))/100</f>
        <v>0.86</v>
      </c>
      <c r="CF239" s="141">
        <f>(COLUMNS($BZ162:CF$170)+10*(ROWS(CF162:CF$170)-1))/100</f>
        <v>0.87</v>
      </c>
      <c r="CG239" s="141">
        <f>(COLUMNS($BZ162:CG$170)+10*(ROWS(CG162:CG$170)-1))/100</f>
        <v>0.88</v>
      </c>
      <c r="CH239" s="141">
        <f>(COLUMNS($BZ162:CH$170)+10*(ROWS(CH162:CH$170)-1))/100</f>
        <v>0.89</v>
      </c>
      <c r="CI239" s="141">
        <f>(COLUMNS($BZ162:CI$170)+10*(ROWS(CI162:CI$170)-1))/100</f>
        <v>0.9</v>
      </c>
      <c r="CM239" s="95"/>
      <c r="CN239" s="131">
        <v>0.02</v>
      </c>
      <c r="CO239" s="132">
        <v>7.0000000000000007E-2</v>
      </c>
      <c r="CP239" s="132">
        <v>0.12</v>
      </c>
      <c r="CQ239" s="132">
        <v>0.17</v>
      </c>
      <c r="CR239" s="132">
        <v>0.22</v>
      </c>
      <c r="CS239" s="132">
        <v>0.27</v>
      </c>
      <c r="CT239" s="132">
        <v>0.32</v>
      </c>
      <c r="CU239" s="132">
        <v>0.37</v>
      </c>
      <c r="CV239" s="132">
        <v>0.42</v>
      </c>
      <c r="CW239" s="132">
        <v>0.47</v>
      </c>
      <c r="CX239" s="132">
        <v>0.52</v>
      </c>
      <c r="CY239" s="132">
        <v>0.56999999999999995</v>
      </c>
      <c r="CZ239" s="132">
        <v>0.62</v>
      </c>
      <c r="DA239" s="132">
        <v>0.67</v>
      </c>
      <c r="DB239" s="132">
        <v>0.72</v>
      </c>
      <c r="DC239" s="132">
        <v>0.77</v>
      </c>
      <c r="DD239" s="132">
        <v>0.82</v>
      </c>
      <c r="DE239" s="132">
        <v>0.87</v>
      </c>
      <c r="DF239" s="132">
        <v>0.92</v>
      </c>
      <c r="DG239" s="133">
        <v>0.97</v>
      </c>
      <c r="DH239" s="95"/>
    </row>
    <row r="240" spans="78:112" ht="15" customHeight="1">
      <c r="BZ240" s="141">
        <f>(COLUMNS($BZ163:BZ$170)+10*(ROWS(BZ163:BZ$170)-1))/100</f>
        <v>0.71</v>
      </c>
      <c r="CA240" s="141">
        <f>(COLUMNS($BZ163:CA$170)+10*(ROWS(CA163:CA$170)-1))/100</f>
        <v>0.72</v>
      </c>
      <c r="CB240" s="141">
        <f>(COLUMNS($BZ163:CB$170)+10*(ROWS(CB163:CB$170)-1))/100</f>
        <v>0.73</v>
      </c>
      <c r="CC240" s="141">
        <f>(COLUMNS($BZ163:CC$170)+10*(ROWS(CC163:CC$170)-1))/100</f>
        <v>0.74</v>
      </c>
      <c r="CD240" s="141">
        <f>(COLUMNS($BZ163:CD$170)+10*(ROWS(CD163:CD$170)-1))/100</f>
        <v>0.75</v>
      </c>
      <c r="CE240" s="141">
        <f>(COLUMNS($BZ163:CE$170)+10*(ROWS(CE163:CE$170)-1))/100</f>
        <v>0.76</v>
      </c>
      <c r="CF240" s="141">
        <f>(COLUMNS($BZ163:CF$170)+10*(ROWS(CF163:CF$170)-1))/100</f>
        <v>0.77</v>
      </c>
      <c r="CG240" s="141">
        <f>(COLUMNS($BZ163:CG$170)+10*(ROWS(CG163:CG$170)-1))/100</f>
        <v>0.78</v>
      </c>
      <c r="CH240" s="141">
        <f>(COLUMNS($BZ163:CH$170)+10*(ROWS(CH163:CH$170)-1))/100</f>
        <v>0.79</v>
      </c>
      <c r="CI240" s="141">
        <f>(COLUMNS($BZ163:CI$170)+10*(ROWS(CI163:CI$170)-1))/100</f>
        <v>0.8</v>
      </c>
      <c r="CM240" s="95"/>
      <c r="CN240" s="131">
        <v>0.03</v>
      </c>
      <c r="CO240" s="132">
        <v>0.08</v>
      </c>
      <c r="CP240" s="132">
        <v>0.13</v>
      </c>
      <c r="CQ240" s="132">
        <v>0.18</v>
      </c>
      <c r="CR240" s="132">
        <v>0.23</v>
      </c>
      <c r="CS240" s="132">
        <v>0.28000000000000003</v>
      </c>
      <c r="CT240" s="132">
        <v>0.33</v>
      </c>
      <c r="CU240" s="132">
        <v>0.38</v>
      </c>
      <c r="CV240" s="132">
        <v>0.43</v>
      </c>
      <c r="CW240" s="132">
        <v>0.48</v>
      </c>
      <c r="CX240" s="132">
        <v>0.53</v>
      </c>
      <c r="CY240" s="132">
        <v>0.57999999999999996</v>
      </c>
      <c r="CZ240" s="132">
        <v>0.63</v>
      </c>
      <c r="DA240" s="132">
        <v>0.68</v>
      </c>
      <c r="DB240" s="132">
        <v>0.73</v>
      </c>
      <c r="DC240" s="132">
        <v>0.78</v>
      </c>
      <c r="DD240" s="132">
        <v>0.83</v>
      </c>
      <c r="DE240" s="132">
        <v>0.88</v>
      </c>
      <c r="DF240" s="132">
        <v>0.93</v>
      </c>
      <c r="DG240" s="133">
        <v>0.98</v>
      </c>
      <c r="DH240" s="95"/>
    </row>
    <row r="241" spans="78:112" ht="15" customHeight="1">
      <c r="BZ241" s="141">
        <f>(COLUMNS($BZ164:BZ$170)+10*(ROWS(BZ164:BZ$170)-1))/100</f>
        <v>0.61</v>
      </c>
      <c r="CA241" s="141">
        <f>(COLUMNS($BZ164:CA$170)+10*(ROWS(CA164:CA$170)-1))/100</f>
        <v>0.62</v>
      </c>
      <c r="CB241" s="141">
        <f>(COLUMNS($BZ164:CB$170)+10*(ROWS(CB164:CB$170)-1))/100</f>
        <v>0.63</v>
      </c>
      <c r="CC241" s="141">
        <f>(COLUMNS($BZ164:CC$170)+10*(ROWS(CC164:CC$170)-1))/100</f>
        <v>0.64</v>
      </c>
      <c r="CD241" s="141">
        <f>(COLUMNS($BZ164:CD$170)+10*(ROWS(CD164:CD$170)-1))/100</f>
        <v>0.65</v>
      </c>
      <c r="CE241" s="141">
        <f>(COLUMNS($BZ164:CE$170)+10*(ROWS(CE164:CE$170)-1))/100</f>
        <v>0.66</v>
      </c>
      <c r="CF241" s="141">
        <f>(COLUMNS($BZ164:CF$170)+10*(ROWS(CF164:CF$170)-1))/100</f>
        <v>0.67</v>
      </c>
      <c r="CG241" s="141">
        <f>(COLUMNS($BZ164:CG$170)+10*(ROWS(CG164:CG$170)-1))/100</f>
        <v>0.68</v>
      </c>
      <c r="CH241" s="141">
        <f>(COLUMNS($BZ164:CH$170)+10*(ROWS(CH164:CH$170)-1))/100</f>
        <v>0.69</v>
      </c>
      <c r="CI241" s="141">
        <f>(COLUMNS($BZ164:CI$170)+10*(ROWS(CI164:CI$170)-1))/100</f>
        <v>0.7</v>
      </c>
      <c r="CM241" s="95"/>
      <c r="CN241" s="131">
        <v>0.04</v>
      </c>
      <c r="CO241" s="132">
        <v>0.09</v>
      </c>
      <c r="CP241" s="132">
        <v>0.14000000000000001</v>
      </c>
      <c r="CQ241" s="132">
        <v>0.19</v>
      </c>
      <c r="CR241" s="132">
        <v>0.24</v>
      </c>
      <c r="CS241" s="132">
        <v>0.28999999999999998</v>
      </c>
      <c r="CT241" s="132">
        <v>0.34</v>
      </c>
      <c r="CU241" s="132">
        <v>0.39</v>
      </c>
      <c r="CV241" s="132">
        <v>0.44</v>
      </c>
      <c r="CW241" s="132">
        <v>0.49</v>
      </c>
      <c r="CX241" s="132">
        <v>0.54</v>
      </c>
      <c r="CY241" s="132">
        <v>0.59</v>
      </c>
      <c r="CZ241" s="132">
        <v>0.64</v>
      </c>
      <c r="DA241" s="132">
        <v>0.69</v>
      </c>
      <c r="DB241" s="132">
        <v>0.74</v>
      </c>
      <c r="DC241" s="132">
        <v>0.79</v>
      </c>
      <c r="DD241" s="132">
        <v>0.84</v>
      </c>
      <c r="DE241" s="132">
        <v>0.89</v>
      </c>
      <c r="DF241" s="132">
        <v>0.94</v>
      </c>
      <c r="DG241" s="133">
        <v>0.99</v>
      </c>
      <c r="DH241" s="95"/>
    </row>
    <row r="242" spans="78:112" ht="15" customHeight="1">
      <c r="BZ242" s="141">
        <f>(COLUMNS($BZ165:BZ$170)+10*(ROWS(BZ165:BZ$170)-1))/100</f>
        <v>0.51</v>
      </c>
      <c r="CA242" s="141">
        <f>(COLUMNS($BZ165:CA$170)+10*(ROWS(CA165:CA$170)-1))/100</f>
        <v>0.52</v>
      </c>
      <c r="CB242" s="141">
        <f>(COLUMNS($BZ165:CB$170)+10*(ROWS(CB165:CB$170)-1))/100</f>
        <v>0.53</v>
      </c>
      <c r="CC242" s="141">
        <f>(COLUMNS($BZ165:CC$170)+10*(ROWS(CC165:CC$170)-1))/100</f>
        <v>0.54</v>
      </c>
      <c r="CD242" s="141">
        <f>(COLUMNS($BZ165:CD$170)+10*(ROWS(CD165:CD$170)-1))/100</f>
        <v>0.55000000000000004</v>
      </c>
      <c r="CE242" s="141">
        <f>(COLUMNS($BZ165:CE$170)+10*(ROWS(CE165:CE$170)-1))/100</f>
        <v>0.56000000000000005</v>
      </c>
      <c r="CF242" s="141">
        <f>(COLUMNS($BZ165:CF$170)+10*(ROWS(CF165:CF$170)-1))/100</f>
        <v>0.56999999999999995</v>
      </c>
      <c r="CG242" s="141">
        <f>(COLUMNS($BZ165:CG$170)+10*(ROWS(CG165:CG$170)-1))/100</f>
        <v>0.57999999999999996</v>
      </c>
      <c r="CH242" s="141">
        <f>(COLUMNS($BZ165:CH$170)+10*(ROWS(CH165:CH$170)-1))/100</f>
        <v>0.59</v>
      </c>
      <c r="CI242" s="141">
        <f>(COLUMNS($BZ165:CI$170)+10*(ROWS(CI165:CI$170)-1))/100</f>
        <v>0.6</v>
      </c>
      <c r="CM242" s="95"/>
      <c r="CN242" s="134">
        <v>0.05</v>
      </c>
      <c r="CO242" s="135">
        <v>0.1</v>
      </c>
      <c r="CP242" s="135">
        <v>0.15</v>
      </c>
      <c r="CQ242" s="135">
        <v>0.2</v>
      </c>
      <c r="CR242" s="135">
        <v>0.25</v>
      </c>
      <c r="CS242" s="135">
        <v>0.3</v>
      </c>
      <c r="CT242" s="135">
        <v>0.35</v>
      </c>
      <c r="CU242" s="135">
        <v>0.4</v>
      </c>
      <c r="CV242" s="135">
        <v>0.45</v>
      </c>
      <c r="CW242" s="135">
        <v>0.5</v>
      </c>
      <c r="CX242" s="135">
        <v>0.55000000000000004</v>
      </c>
      <c r="CY242" s="135">
        <v>0.6</v>
      </c>
      <c r="CZ242" s="135">
        <v>0.65</v>
      </c>
      <c r="DA242" s="135">
        <v>0.7</v>
      </c>
      <c r="DB242" s="135">
        <v>0.75</v>
      </c>
      <c r="DC242" s="135">
        <v>0.8</v>
      </c>
      <c r="DD242" s="135">
        <v>0.85</v>
      </c>
      <c r="DE242" s="135">
        <v>0.9</v>
      </c>
      <c r="DF242" s="135">
        <v>0.95</v>
      </c>
      <c r="DG242" s="136">
        <v>1</v>
      </c>
      <c r="DH242" s="95"/>
    </row>
    <row r="243" spans="78:112" ht="15" customHeight="1">
      <c r="BZ243" s="141">
        <f>(COLUMNS($BZ166:BZ$170)+10*(ROWS(BZ166:BZ$170)-1))/100</f>
        <v>0.41</v>
      </c>
      <c r="CA243" s="141">
        <f>(COLUMNS($BZ166:CA$170)+10*(ROWS(CA166:CA$170)-1))/100</f>
        <v>0.42</v>
      </c>
      <c r="CB243" s="141">
        <f>(COLUMNS($BZ166:CB$170)+10*(ROWS(CB166:CB$170)-1))/100</f>
        <v>0.43</v>
      </c>
      <c r="CC243" s="141">
        <f>(COLUMNS($BZ166:CC$170)+10*(ROWS(CC166:CC$170)-1))/100</f>
        <v>0.44</v>
      </c>
      <c r="CD243" s="141">
        <f>(COLUMNS($BZ166:CD$170)+10*(ROWS(CD166:CD$170)-1))/100</f>
        <v>0.45</v>
      </c>
      <c r="CE243" s="141">
        <f>(COLUMNS($BZ166:CE$170)+10*(ROWS(CE166:CE$170)-1))/100</f>
        <v>0.46</v>
      </c>
      <c r="CF243" s="141">
        <f>(COLUMNS($BZ166:CF$170)+10*(ROWS(CF166:CF$170)-1))/100</f>
        <v>0.47</v>
      </c>
      <c r="CG243" s="141">
        <f>(COLUMNS($BZ166:CG$170)+10*(ROWS(CG166:CG$170)-1))/100</f>
        <v>0.48</v>
      </c>
      <c r="CH243" s="141">
        <f>(COLUMNS($BZ166:CH$170)+10*(ROWS(CH166:CH$170)-1))/100</f>
        <v>0.49</v>
      </c>
      <c r="CI243" s="141">
        <f>(COLUMNS($BZ166:CI$170)+10*(ROWS(CI166:CI$170)-1))/100</f>
        <v>0.5</v>
      </c>
      <c r="CM243" s="95"/>
      <c r="CN243" s="95"/>
      <c r="CO243" s="95"/>
      <c r="CP243" s="95"/>
      <c r="CQ243" s="95"/>
      <c r="CR243" s="95"/>
      <c r="CS243" s="95"/>
      <c r="CT243" s="95"/>
      <c r="CU243" s="95"/>
      <c r="CV243" s="95"/>
      <c r="CW243" s="95"/>
      <c r="CX243" s="95"/>
      <c r="CY243" s="95"/>
      <c r="CZ243" s="95"/>
      <c r="DA243" s="95"/>
      <c r="DB243" s="95"/>
      <c r="DC243" s="95"/>
      <c r="DD243" s="95"/>
      <c r="DE243" s="95"/>
      <c r="DF243" s="95"/>
      <c r="DG243" s="95"/>
      <c r="DH243" s="95"/>
    </row>
    <row r="244" spans="78:112" ht="15" customHeight="1">
      <c r="BZ244" s="141">
        <f>(COLUMNS($BZ167:BZ$170)+10*(ROWS(BZ167:BZ$170)-1))/100</f>
        <v>0.31</v>
      </c>
      <c r="CA244" s="141">
        <f>(COLUMNS($BZ167:CA$170)+10*(ROWS(CA167:CA$170)-1))/100</f>
        <v>0.32</v>
      </c>
      <c r="CB244" s="141">
        <f>(COLUMNS($BZ167:CB$170)+10*(ROWS(CB167:CB$170)-1))/100</f>
        <v>0.33</v>
      </c>
      <c r="CC244" s="141">
        <f>(COLUMNS($BZ167:CC$170)+10*(ROWS(CC167:CC$170)-1))/100</f>
        <v>0.34</v>
      </c>
      <c r="CD244" s="141">
        <f>(COLUMNS($BZ167:CD$170)+10*(ROWS(CD167:CD$170)-1))/100</f>
        <v>0.35</v>
      </c>
      <c r="CE244" s="141">
        <f>(COLUMNS($BZ167:CE$170)+10*(ROWS(CE167:CE$170)-1))/100</f>
        <v>0.36</v>
      </c>
      <c r="CF244" s="141">
        <f>(COLUMNS($BZ167:CF$170)+10*(ROWS(CF167:CF$170)-1))/100</f>
        <v>0.37</v>
      </c>
      <c r="CG244" s="141">
        <f>(COLUMNS($BZ167:CG$170)+10*(ROWS(CG167:CG$170)-1))/100</f>
        <v>0.38</v>
      </c>
      <c r="CH244" s="141">
        <f>(COLUMNS($BZ167:CH$170)+10*(ROWS(CH167:CH$170)-1))/100</f>
        <v>0.39</v>
      </c>
      <c r="CI244" s="141">
        <f>(COLUMNS($BZ167:CI$170)+10*(ROWS(CI167:CI$170)-1))/100</f>
        <v>0.4</v>
      </c>
      <c r="CM244" s="95"/>
      <c r="CN244" s="128">
        <v>0.01</v>
      </c>
      <c r="CO244" s="129">
        <v>0.06</v>
      </c>
      <c r="CP244" s="129">
        <v>0.11</v>
      </c>
      <c r="CQ244" s="129">
        <v>0.16</v>
      </c>
      <c r="CR244" s="129">
        <v>0.21</v>
      </c>
      <c r="CS244" s="129">
        <v>0.26</v>
      </c>
      <c r="CT244" s="129">
        <v>0.31</v>
      </c>
      <c r="CU244" s="129">
        <v>0.36</v>
      </c>
      <c r="CV244" s="129">
        <v>0.41</v>
      </c>
      <c r="CW244" s="129">
        <v>0.46</v>
      </c>
      <c r="CX244" s="129">
        <v>0.51</v>
      </c>
      <c r="CY244" s="129">
        <v>0.56000000000000005</v>
      </c>
      <c r="CZ244" s="129">
        <v>0.61</v>
      </c>
      <c r="DA244" s="129">
        <v>0.66</v>
      </c>
      <c r="DB244" s="129">
        <v>0.71</v>
      </c>
      <c r="DC244" s="129">
        <v>0.76</v>
      </c>
      <c r="DD244" s="129">
        <v>0.81</v>
      </c>
      <c r="DE244" s="129">
        <v>0.86</v>
      </c>
      <c r="DF244" s="129">
        <v>0.91</v>
      </c>
      <c r="DG244" s="130">
        <v>0.96</v>
      </c>
      <c r="DH244" s="95"/>
    </row>
    <row r="245" spans="78:112" ht="15" customHeight="1">
      <c r="BZ245" s="141">
        <f>(COLUMNS($BZ168:BZ$170)+10*(ROWS(BZ168:BZ$170)-1))/100</f>
        <v>0.21</v>
      </c>
      <c r="CA245" s="141">
        <f>(COLUMNS($BZ168:CA$170)+10*(ROWS(CA168:CA$170)-1))/100</f>
        <v>0.22</v>
      </c>
      <c r="CB245" s="141">
        <f>(COLUMNS($BZ168:CB$170)+10*(ROWS(CB168:CB$170)-1))/100</f>
        <v>0.23</v>
      </c>
      <c r="CC245" s="141">
        <f>(COLUMNS($BZ168:CC$170)+10*(ROWS(CC168:CC$170)-1))/100</f>
        <v>0.24</v>
      </c>
      <c r="CD245" s="141">
        <f>(COLUMNS($BZ168:CD$170)+10*(ROWS(CD168:CD$170)-1))/100</f>
        <v>0.25</v>
      </c>
      <c r="CE245" s="141">
        <f>(COLUMNS($BZ168:CE$170)+10*(ROWS(CE168:CE$170)-1))/100</f>
        <v>0.26</v>
      </c>
      <c r="CF245" s="141">
        <f>(COLUMNS($BZ168:CF$170)+10*(ROWS(CF168:CF$170)-1))/100</f>
        <v>0.27</v>
      </c>
      <c r="CG245" s="141">
        <f>(COLUMNS($BZ168:CG$170)+10*(ROWS(CG168:CG$170)-1))/100</f>
        <v>0.28000000000000003</v>
      </c>
      <c r="CH245" s="141">
        <f>(COLUMNS($BZ168:CH$170)+10*(ROWS(CH168:CH$170)-1))/100</f>
        <v>0.28999999999999998</v>
      </c>
      <c r="CI245" s="141">
        <f>(COLUMNS($BZ168:CI$170)+10*(ROWS(CI168:CI$170)-1))/100</f>
        <v>0.3</v>
      </c>
      <c r="CM245" s="95"/>
      <c r="CN245" s="131">
        <v>0.02</v>
      </c>
      <c r="CO245" s="132">
        <v>7.0000000000000007E-2</v>
      </c>
      <c r="CP245" s="132">
        <v>0.12</v>
      </c>
      <c r="CQ245" s="132">
        <v>0.17</v>
      </c>
      <c r="CR245" s="132">
        <v>0.22</v>
      </c>
      <c r="CS245" s="132">
        <v>0.27</v>
      </c>
      <c r="CT245" s="132">
        <v>0.32</v>
      </c>
      <c r="CU245" s="132">
        <v>0.37</v>
      </c>
      <c r="CV245" s="132">
        <v>0.42</v>
      </c>
      <c r="CW245" s="132">
        <v>0.47</v>
      </c>
      <c r="CX245" s="132">
        <v>0.52</v>
      </c>
      <c r="CY245" s="132">
        <v>0.56999999999999995</v>
      </c>
      <c r="CZ245" s="132">
        <v>0.62</v>
      </c>
      <c r="DA245" s="132">
        <v>0.67</v>
      </c>
      <c r="DB245" s="132">
        <v>0.72</v>
      </c>
      <c r="DC245" s="132">
        <v>0.77</v>
      </c>
      <c r="DD245" s="132">
        <v>0.82</v>
      </c>
      <c r="DE245" s="132">
        <v>0.87</v>
      </c>
      <c r="DF245" s="132">
        <v>0.92</v>
      </c>
      <c r="DG245" s="133">
        <v>0.97</v>
      </c>
      <c r="DH245" s="95"/>
    </row>
    <row r="246" spans="78:112" ht="15" customHeight="1">
      <c r="BZ246" s="141">
        <f>(COLUMNS($BZ169:BZ$170)+10*(ROWS(BZ169:BZ$170)-1))/100</f>
        <v>0.11</v>
      </c>
      <c r="CA246" s="141">
        <f>(COLUMNS($BZ169:CA$170)+10*(ROWS(CA169:CA$170)-1))/100</f>
        <v>0.12</v>
      </c>
      <c r="CB246" s="141">
        <f>(COLUMNS($BZ169:CB$170)+10*(ROWS(CB169:CB$170)-1))/100</f>
        <v>0.13</v>
      </c>
      <c r="CC246" s="141">
        <f>(COLUMNS($BZ169:CC$170)+10*(ROWS(CC169:CC$170)-1))/100</f>
        <v>0.14000000000000001</v>
      </c>
      <c r="CD246" s="141">
        <f>(COLUMNS($BZ169:CD$170)+10*(ROWS(CD169:CD$170)-1))/100</f>
        <v>0.15</v>
      </c>
      <c r="CE246" s="141">
        <f>(COLUMNS($BZ169:CE$170)+10*(ROWS(CE169:CE$170)-1))/100</f>
        <v>0.16</v>
      </c>
      <c r="CF246" s="141">
        <f>(COLUMNS($BZ169:CF$170)+10*(ROWS(CF169:CF$170)-1))/100</f>
        <v>0.17</v>
      </c>
      <c r="CG246" s="141">
        <f>(COLUMNS($BZ169:CG$170)+10*(ROWS(CG169:CG$170)-1))/100</f>
        <v>0.18</v>
      </c>
      <c r="CH246" s="141">
        <f>(COLUMNS($BZ169:CH$170)+10*(ROWS(CH169:CH$170)-1))/100</f>
        <v>0.19</v>
      </c>
      <c r="CI246" s="141">
        <f>(COLUMNS($BZ169:CI$170)+10*(ROWS(CI169:CI$170)-1))/100</f>
        <v>0.2</v>
      </c>
      <c r="CM246" s="95"/>
      <c r="CN246" s="131">
        <v>0.03</v>
      </c>
      <c r="CO246" s="132">
        <v>0.08</v>
      </c>
      <c r="CP246" s="132">
        <v>0.13</v>
      </c>
      <c r="CQ246" s="132">
        <v>0.18</v>
      </c>
      <c r="CR246" s="132">
        <v>0.23</v>
      </c>
      <c r="CS246" s="132">
        <v>0.28000000000000003</v>
      </c>
      <c r="CT246" s="132">
        <v>0.33</v>
      </c>
      <c r="CU246" s="132">
        <v>0.38</v>
      </c>
      <c r="CV246" s="132">
        <v>0.43</v>
      </c>
      <c r="CW246" s="132">
        <v>0.48</v>
      </c>
      <c r="CX246" s="132">
        <v>0.53</v>
      </c>
      <c r="CY246" s="132">
        <v>0.57999999999999996</v>
      </c>
      <c r="CZ246" s="132">
        <v>0.63</v>
      </c>
      <c r="DA246" s="132">
        <v>0.68</v>
      </c>
      <c r="DB246" s="132">
        <v>0.73</v>
      </c>
      <c r="DC246" s="132">
        <v>0.78</v>
      </c>
      <c r="DD246" s="132">
        <v>0.83</v>
      </c>
      <c r="DE246" s="132">
        <v>0.88</v>
      </c>
      <c r="DF246" s="132">
        <v>0.93</v>
      </c>
      <c r="DG246" s="133">
        <v>0.98</v>
      </c>
      <c r="DH246" s="95"/>
    </row>
    <row r="247" spans="78:112" ht="15" customHeight="1">
      <c r="BZ247" s="141">
        <f>(COLUMNS($BZ170:BZ$170)+10*(ROWS(BZ170:BZ$170)-1))/100</f>
        <v>0.01</v>
      </c>
      <c r="CA247" s="141">
        <f>(COLUMNS($BZ170:CA$170)+10*(ROWS(CA170:CA$170)-1))/100</f>
        <v>0.02</v>
      </c>
      <c r="CB247" s="141">
        <f>(COLUMNS($BZ170:CB$170)+10*(ROWS(CB170:CB$170)-1))/100</f>
        <v>0.03</v>
      </c>
      <c r="CC247" s="141">
        <f>(COLUMNS($BZ170:CC$170)+10*(ROWS(CC170:CC$170)-1))/100</f>
        <v>0.04</v>
      </c>
      <c r="CD247" s="141">
        <f>(COLUMNS($BZ170:CD$170)+10*(ROWS(CD170:CD$170)-1))/100</f>
        <v>0.05</v>
      </c>
      <c r="CE247" s="141">
        <f>(COLUMNS($BZ170:CE$170)+10*(ROWS(CE170:CE$170)-1))/100</f>
        <v>0.06</v>
      </c>
      <c r="CF247" s="141">
        <f>(COLUMNS($BZ170:CF$170)+10*(ROWS(CF170:CF$170)-1))/100</f>
        <v>7.0000000000000007E-2</v>
      </c>
      <c r="CG247" s="141">
        <f>(COLUMNS($BZ170:CG$170)+10*(ROWS(CG170:CG$170)-1))/100</f>
        <v>0.08</v>
      </c>
      <c r="CH247" s="141">
        <f>(COLUMNS($BZ170:CH$170)+10*(ROWS(CH170:CH$170)-1))/100</f>
        <v>0.09</v>
      </c>
      <c r="CI247" s="141">
        <f>(COLUMNS($BZ170:CI$170)+10*(ROWS(CI170:CI$170)-1))/100</f>
        <v>0.1</v>
      </c>
      <c r="CM247" s="95"/>
      <c r="CN247" s="131">
        <v>0.04</v>
      </c>
      <c r="CO247" s="132">
        <v>0.09</v>
      </c>
      <c r="CP247" s="132">
        <v>0.14000000000000001</v>
      </c>
      <c r="CQ247" s="132">
        <v>0.19</v>
      </c>
      <c r="CR247" s="132">
        <v>0.24</v>
      </c>
      <c r="CS247" s="132">
        <v>0.28999999999999998</v>
      </c>
      <c r="CT247" s="132">
        <v>0.34</v>
      </c>
      <c r="CU247" s="132">
        <v>0.39</v>
      </c>
      <c r="CV247" s="132">
        <v>0.44</v>
      </c>
      <c r="CW247" s="132">
        <v>0.49</v>
      </c>
      <c r="CX247" s="132">
        <v>0.54</v>
      </c>
      <c r="CY247" s="132">
        <v>0.59</v>
      </c>
      <c r="CZ247" s="132">
        <v>0.64</v>
      </c>
      <c r="DA247" s="132">
        <v>0.69</v>
      </c>
      <c r="DB247" s="132">
        <v>0.74</v>
      </c>
      <c r="DC247" s="132">
        <v>0.79</v>
      </c>
      <c r="DD247" s="132">
        <v>0.84</v>
      </c>
      <c r="DE247" s="132">
        <v>0.89</v>
      </c>
      <c r="DF247" s="132">
        <v>0.94</v>
      </c>
      <c r="DG247" s="133">
        <v>0.99</v>
      </c>
      <c r="DH247" s="95"/>
    </row>
    <row r="248" spans="78:112" ht="15" customHeight="1">
      <c r="BZ248" s="115"/>
      <c r="CA248" s="115"/>
      <c r="CB248" s="115"/>
      <c r="CC248" s="115"/>
      <c r="CD248" s="115"/>
      <c r="CE248" s="115"/>
      <c r="CF248" s="115"/>
      <c r="CG248" s="115"/>
      <c r="CH248" s="115"/>
      <c r="CI248" s="115"/>
      <c r="CM248" s="95"/>
      <c r="CN248" s="134">
        <v>0.05</v>
      </c>
      <c r="CO248" s="135">
        <v>0.1</v>
      </c>
      <c r="CP248" s="135">
        <v>0.15</v>
      </c>
      <c r="CQ248" s="135">
        <v>0.2</v>
      </c>
      <c r="CR248" s="135">
        <v>0.25</v>
      </c>
      <c r="CS248" s="135">
        <v>0.3</v>
      </c>
      <c r="CT248" s="135">
        <v>0.35</v>
      </c>
      <c r="CU248" s="135">
        <v>0.4</v>
      </c>
      <c r="CV248" s="135">
        <v>0.45</v>
      </c>
      <c r="CW248" s="135">
        <v>0.5</v>
      </c>
      <c r="CX248" s="135">
        <v>0.55000000000000004</v>
      </c>
      <c r="CY248" s="135">
        <v>0.6</v>
      </c>
      <c r="CZ248" s="135">
        <v>0.65</v>
      </c>
      <c r="DA248" s="135">
        <v>0.7</v>
      </c>
      <c r="DB248" s="135">
        <v>0.75</v>
      </c>
      <c r="DC248" s="135">
        <v>0.8</v>
      </c>
      <c r="DD248" s="135">
        <v>0.85</v>
      </c>
      <c r="DE248" s="135">
        <v>0.9</v>
      </c>
      <c r="DF248" s="135">
        <v>0.95</v>
      </c>
      <c r="DG248" s="136">
        <v>1</v>
      </c>
      <c r="DH248" s="95"/>
    </row>
    <row r="249" spans="78:112" ht="15" customHeight="1">
      <c r="BZ249" s="142">
        <f>(COLUMNS($BZ161:BZ$170)+10*(ROWS(BZ161:BZ$170)-1))/100</f>
        <v>0.91</v>
      </c>
      <c r="CA249" s="142">
        <f>(COLUMNS($BZ161:CA$170)+10*(ROWS(CA161:CA$170)-1))/100</f>
        <v>0.92</v>
      </c>
      <c r="CB249" s="142">
        <f>(COLUMNS($BZ161:CB$170)+10*(ROWS(CB161:CB$170)-1))/100</f>
        <v>0.93</v>
      </c>
      <c r="CC249" s="142">
        <f>(COLUMNS($BZ161:CC$170)+10*(ROWS(CC161:CC$170)-1))/100</f>
        <v>0.94</v>
      </c>
      <c r="CD249" s="142">
        <f>(COLUMNS($BZ161:CD$170)+10*(ROWS(CD161:CD$170)-1))/100</f>
        <v>0.95</v>
      </c>
      <c r="CE249" s="142">
        <f>(COLUMNS($BZ161:CE$170)+10*(ROWS(CE161:CE$170)-1))/100</f>
        <v>0.96</v>
      </c>
      <c r="CF249" s="142">
        <f>(COLUMNS($BZ161:CF$170)+10*(ROWS(CF161:CF$170)-1))/100</f>
        <v>0.97</v>
      </c>
      <c r="CG249" s="142">
        <f>(COLUMNS($BZ161:CG$170)+10*(ROWS(CG161:CG$170)-1))/100</f>
        <v>0.98</v>
      </c>
      <c r="CH249" s="142">
        <f>(COLUMNS($BZ161:CH$170)+10*(ROWS(CH161:CH$170)-1))/100</f>
        <v>0.99</v>
      </c>
      <c r="CI249" s="142">
        <f>(COLUMNS($BZ161:CI$170)+10*(ROWS(CI161:CI$170)-1))/100</f>
        <v>1</v>
      </c>
      <c r="CM249" s="95"/>
      <c r="CN249" s="95"/>
      <c r="CO249" s="95"/>
      <c r="CP249" s="95"/>
      <c r="CQ249" s="143"/>
      <c r="CR249" s="143"/>
      <c r="CS249" s="143"/>
      <c r="CT249" s="143"/>
      <c r="CU249" s="143"/>
      <c r="CV249" s="143"/>
      <c r="CW249" s="143"/>
      <c r="CX249" s="143"/>
      <c r="CY249" s="143"/>
      <c r="CZ249" s="95"/>
      <c r="DA249" s="95"/>
      <c r="DB249" s="95"/>
      <c r="DC249" s="95"/>
      <c r="DD249" s="95"/>
      <c r="DE249" s="95"/>
      <c r="DF249" s="95"/>
      <c r="DG249" s="95"/>
      <c r="DH249" s="95"/>
    </row>
    <row r="250" spans="78:112" ht="15" customHeight="1">
      <c r="BZ250" s="142">
        <f>(COLUMNS($BZ162:BZ$170)+10*(ROWS(BZ162:BZ$170)-1))/100</f>
        <v>0.81</v>
      </c>
      <c r="CA250" s="142">
        <f>(COLUMNS($BZ162:CA$170)+10*(ROWS(CA162:CA$170)-1))/100</f>
        <v>0.82</v>
      </c>
      <c r="CB250" s="142">
        <f>(COLUMNS($BZ162:CB$170)+10*(ROWS(CB162:CB$170)-1))/100</f>
        <v>0.83</v>
      </c>
      <c r="CC250" s="142">
        <f>(COLUMNS($BZ162:CC$170)+10*(ROWS(CC162:CC$170)-1))/100</f>
        <v>0.84</v>
      </c>
      <c r="CD250" s="142">
        <f>(COLUMNS($BZ162:CD$170)+10*(ROWS(CD162:CD$170)-1))/100</f>
        <v>0.85</v>
      </c>
      <c r="CE250" s="142">
        <f>(COLUMNS($BZ162:CE$170)+10*(ROWS(CE162:CE$170)-1))/100</f>
        <v>0.86</v>
      </c>
      <c r="CF250" s="142">
        <f>(COLUMNS($BZ162:CF$170)+10*(ROWS(CF162:CF$170)-1))/100</f>
        <v>0.87</v>
      </c>
      <c r="CG250" s="142">
        <f>(COLUMNS($BZ162:CG$170)+10*(ROWS(CG162:CG$170)-1))/100</f>
        <v>0.88</v>
      </c>
      <c r="CH250" s="142">
        <f>(COLUMNS($BZ162:CH$170)+10*(ROWS(CH162:CH$170)-1))/100</f>
        <v>0.89</v>
      </c>
      <c r="CI250" s="142">
        <f>(COLUMNS($BZ162:CI$170)+10*(ROWS(CI162:CI$170)-1))/100</f>
        <v>0.9</v>
      </c>
    </row>
    <row r="251" spans="78:112">
      <c r="BZ251" s="142">
        <f>(COLUMNS($BZ163:BZ$170)+10*(ROWS(BZ163:BZ$170)-1))/100</f>
        <v>0.71</v>
      </c>
      <c r="CA251" s="142">
        <f>(COLUMNS($BZ163:CA$170)+10*(ROWS(CA163:CA$170)-1))/100</f>
        <v>0.72</v>
      </c>
      <c r="CB251" s="142">
        <f>(COLUMNS($BZ163:CB$170)+10*(ROWS(CB163:CB$170)-1))/100</f>
        <v>0.73</v>
      </c>
      <c r="CC251" s="142">
        <f>(COLUMNS($BZ163:CC$170)+10*(ROWS(CC163:CC$170)-1))/100</f>
        <v>0.74</v>
      </c>
      <c r="CD251" s="142">
        <f>(COLUMNS($BZ163:CD$170)+10*(ROWS(CD163:CD$170)-1))/100</f>
        <v>0.75</v>
      </c>
      <c r="CE251" s="142">
        <f>(COLUMNS($BZ163:CE$170)+10*(ROWS(CE163:CE$170)-1))/100</f>
        <v>0.76</v>
      </c>
      <c r="CF251" s="142">
        <f>(COLUMNS($BZ163:CF$170)+10*(ROWS(CF163:CF$170)-1))/100</f>
        <v>0.77</v>
      </c>
      <c r="CG251" s="142">
        <f>(COLUMNS($BZ163:CG$170)+10*(ROWS(CG163:CG$170)-1))/100</f>
        <v>0.78</v>
      </c>
      <c r="CH251" s="142">
        <f>(COLUMNS($BZ163:CH$170)+10*(ROWS(CH163:CH$170)-1))/100</f>
        <v>0.79</v>
      </c>
      <c r="CI251" s="142">
        <f>(COLUMNS($BZ163:CI$170)+10*(ROWS(CI163:CI$170)-1))/100</f>
        <v>0.8</v>
      </c>
    </row>
    <row r="252" spans="78:112">
      <c r="BZ252" s="142">
        <f>(COLUMNS($BZ164:BZ$170)+10*(ROWS(BZ164:BZ$170)-1))/100</f>
        <v>0.61</v>
      </c>
      <c r="CA252" s="142">
        <f>(COLUMNS($BZ164:CA$170)+10*(ROWS(CA164:CA$170)-1))/100</f>
        <v>0.62</v>
      </c>
      <c r="CB252" s="142">
        <f>(COLUMNS($BZ164:CB$170)+10*(ROWS(CB164:CB$170)-1))/100</f>
        <v>0.63</v>
      </c>
      <c r="CC252" s="142">
        <f>(COLUMNS($BZ164:CC$170)+10*(ROWS(CC164:CC$170)-1))/100</f>
        <v>0.64</v>
      </c>
      <c r="CD252" s="142">
        <f>(COLUMNS($BZ164:CD$170)+10*(ROWS(CD164:CD$170)-1))/100</f>
        <v>0.65</v>
      </c>
      <c r="CE252" s="142">
        <f>(COLUMNS($BZ164:CE$170)+10*(ROWS(CE164:CE$170)-1))/100</f>
        <v>0.66</v>
      </c>
      <c r="CF252" s="142">
        <f>(COLUMNS($BZ164:CF$170)+10*(ROWS(CF164:CF$170)-1))/100</f>
        <v>0.67</v>
      </c>
      <c r="CG252" s="142">
        <f>(COLUMNS($BZ164:CG$170)+10*(ROWS(CG164:CG$170)-1))/100</f>
        <v>0.68</v>
      </c>
      <c r="CH252" s="142">
        <f>(COLUMNS($BZ164:CH$170)+10*(ROWS(CH164:CH$170)-1))/100</f>
        <v>0.69</v>
      </c>
      <c r="CI252" s="142">
        <f>(COLUMNS($BZ164:CI$170)+10*(ROWS(CI164:CI$170)-1))/100</f>
        <v>0.7</v>
      </c>
    </row>
    <row r="253" spans="78:112">
      <c r="BZ253" s="142">
        <f>(COLUMNS($BZ165:BZ$170)+10*(ROWS(BZ165:BZ$170)-1))/100</f>
        <v>0.51</v>
      </c>
      <c r="CA253" s="142">
        <f>(COLUMNS($BZ165:CA$170)+10*(ROWS(CA165:CA$170)-1))/100</f>
        <v>0.52</v>
      </c>
      <c r="CB253" s="142">
        <f>(COLUMNS($BZ165:CB$170)+10*(ROWS(CB165:CB$170)-1))/100</f>
        <v>0.53</v>
      </c>
      <c r="CC253" s="142">
        <f>(COLUMNS($BZ165:CC$170)+10*(ROWS(CC165:CC$170)-1))/100</f>
        <v>0.54</v>
      </c>
      <c r="CD253" s="142">
        <f>(COLUMNS($BZ165:CD$170)+10*(ROWS(CD165:CD$170)-1))/100</f>
        <v>0.55000000000000004</v>
      </c>
      <c r="CE253" s="142">
        <f>(COLUMNS($BZ165:CE$170)+10*(ROWS(CE165:CE$170)-1))/100</f>
        <v>0.56000000000000005</v>
      </c>
      <c r="CF253" s="142">
        <f>(COLUMNS($BZ165:CF$170)+10*(ROWS(CF165:CF$170)-1))/100</f>
        <v>0.56999999999999995</v>
      </c>
      <c r="CG253" s="142">
        <f>(COLUMNS($BZ165:CG$170)+10*(ROWS(CG165:CG$170)-1))/100</f>
        <v>0.57999999999999996</v>
      </c>
      <c r="CH253" s="142">
        <f>(COLUMNS($BZ165:CH$170)+10*(ROWS(CH165:CH$170)-1))/100</f>
        <v>0.59</v>
      </c>
      <c r="CI253" s="142">
        <f>(COLUMNS($BZ165:CI$170)+10*(ROWS(CI165:CI$170)-1))/100</f>
        <v>0.6</v>
      </c>
    </row>
    <row r="254" spans="78:112">
      <c r="BZ254" s="142">
        <f>(COLUMNS($BZ166:BZ$170)+10*(ROWS(BZ166:BZ$170)-1))/100</f>
        <v>0.41</v>
      </c>
      <c r="CA254" s="142">
        <f>(COLUMNS($BZ166:CA$170)+10*(ROWS(CA166:CA$170)-1))/100</f>
        <v>0.42</v>
      </c>
      <c r="CB254" s="142">
        <f>(COLUMNS($BZ166:CB$170)+10*(ROWS(CB166:CB$170)-1))/100</f>
        <v>0.43</v>
      </c>
      <c r="CC254" s="142">
        <f>(COLUMNS($BZ166:CC$170)+10*(ROWS(CC166:CC$170)-1))/100</f>
        <v>0.44</v>
      </c>
      <c r="CD254" s="142">
        <f>(COLUMNS($BZ166:CD$170)+10*(ROWS(CD166:CD$170)-1))/100</f>
        <v>0.45</v>
      </c>
      <c r="CE254" s="142">
        <f>(COLUMNS($BZ166:CE$170)+10*(ROWS(CE166:CE$170)-1))/100</f>
        <v>0.46</v>
      </c>
      <c r="CF254" s="142">
        <f>(COLUMNS($BZ166:CF$170)+10*(ROWS(CF166:CF$170)-1))/100</f>
        <v>0.47</v>
      </c>
      <c r="CG254" s="142">
        <f>(COLUMNS($BZ166:CG$170)+10*(ROWS(CG166:CG$170)-1))/100</f>
        <v>0.48</v>
      </c>
      <c r="CH254" s="142">
        <f>(COLUMNS($BZ166:CH$170)+10*(ROWS(CH166:CH$170)-1))/100</f>
        <v>0.49</v>
      </c>
      <c r="CI254" s="142">
        <f>(COLUMNS($BZ166:CI$170)+10*(ROWS(CI166:CI$170)-1))/100</f>
        <v>0.5</v>
      </c>
    </row>
    <row r="255" spans="78:112">
      <c r="BZ255" s="142">
        <f>(COLUMNS($BZ167:BZ$170)+10*(ROWS(BZ167:BZ$170)-1))/100</f>
        <v>0.31</v>
      </c>
      <c r="CA255" s="142">
        <f>(COLUMNS($BZ167:CA$170)+10*(ROWS(CA167:CA$170)-1))/100</f>
        <v>0.32</v>
      </c>
      <c r="CB255" s="142">
        <f>(COLUMNS($BZ167:CB$170)+10*(ROWS(CB167:CB$170)-1))/100</f>
        <v>0.33</v>
      </c>
      <c r="CC255" s="142">
        <f>(COLUMNS($BZ167:CC$170)+10*(ROWS(CC167:CC$170)-1))/100</f>
        <v>0.34</v>
      </c>
      <c r="CD255" s="142">
        <f>(COLUMNS($BZ167:CD$170)+10*(ROWS(CD167:CD$170)-1))/100</f>
        <v>0.35</v>
      </c>
      <c r="CE255" s="142">
        <f>(COLUMNS($BZ167:CE$170)+10*(ROWS(CE167:CE$170)-1))/100</f>
        <v>0.36</v>
      </c>
      <c r="CF255" s="142">
        <f>(COLUMNS($BZ167:CF$170)+10*(ROWS(CF167:CF$170)-1))/100</f>
        <v>0.37</v>
      </c>
      <c r="CG255" s="142">
        <f>(COLUMNS($BZ167:CG$170)+10*(ROWS(CG167:CG$170)-1))/100</f>
        <v>0.38</v>
      </c>
      <c r="CH255" s="142">
        <f>(COLUMNS($BZ167:CH$170)+10*(ROWS(CH167:CH$170)-1))/100</f>
        <v>0.39</v>
      </c>
      <c r="CI255" s="142">
        <f>(COLUMNS($BZ167:CI$170)+10*(ROWS(CI167:CI$170)-1))/100</f>
        <v>0.4</v>
      </c>
    </row>
    <row r="256" spans="78:112">
      <c r="BZ256" s="142">
        <f>(COLUMNS($BZ168:BZ$170)+10*(ROWS(BZ168:BZ$170)-1))/100</f>
        <v>0.21</v>
      </c>
      <c r="CA256" s="142">
        <f>(COLUMNS($BZ168:CA$170)+10*(ROWS(CA168:CA$170)-1))/100</f>
        <v>0.22</v>
      </c>
      <c r="CB256" s="142">
        <f>(COLUMNS($BZ168:CB$170)+10*(ROWS(CB168:CB$170)-1))/100</f>
        <v>0.23</v>
      </c>
      <c r="CC256" s="142">
        <f>(COLUMNS($BZ168:CC$170)+10*(ROWS(CC168:CC$170)-1))/100</f>
        <v>0.24</v>
      </c>
      <c r="CD256" s="142">
        <f>(COLUMNS($BZ168:CD$170)+10*(ROWS(CD168:CD$170)-1))/100</f>
        <v>0.25</v>
      </c>
      <c r="CE256" s="142">
        <f>(COLUMNS($BZ168:CE$170)+10*(ROWS(CE168:CE$170)-1))/100</f>
        <v>0.26</v>
      </c>
      <c r="CF256" s="142">
        <f>(COLUMNS($BZ168:CF$170)+10*(ROWS(CF168:CF$170)-1))/100</f>
        <v>0.27</v>
      </c>
      <c r="CG256" s="142">
        <f>(COLUMNS($BZ168:CG$170)+10*(ROWS(CG168:CG$170)-1))/100</f>
        <v>0.28000000000000003</v>
      </c>
      <c r="CH256" s="142">
        <f>(COLUMNS($BZ168:CH$170)+10*(ROWS(CH168:CH$170)-1))/100</f>
        <v>0.28999999999999998</v>
      </c>
      <c r="CI256" s="142">
        <f>(COLUMNS($BZ168:CI$170)+10*(ROWS(CI168:CI$170)-1))/100</f>
        <v>0.3</v>
      </c>
    </row>
    <row r="257" spans="78:87">
      <c r="BZ257" s="142">
        <f>(COLUMNS($BZ169:BZ$170)+10*(ROWS(BZ169:BZ$170)-1))/100</f>
        <v>0.11</v>
      </c>
      <c r="CA257" s="142">
        <f>(COLUMNS($BZ169:CA$170)+10*(ROWS(CA169:CA$170)-1))/100</f>
        <v>0.12</v>
      </c>
      <c r="CB257" s="142">
        <f>(COLUMNS($BZ169:CB$170)+10*(ROWS(CB169:CB$170)-1))/100</f>
        <v>0.13</v>
      </c>
      <c r="CC257" s="142">
        <f>(COLUMNS($BZ169:CC$170)+10*(ROWS(CC169:CC$170)-1))/100</f>
        <v>0.14000000000000001</v>
      </c>
      <c r="CD257" s="142">
        <f>(COLUMNS($BZ169:CD$170)+10*(ROWS(CD169:CD$170)-1))/100</f>
        <v>0.15</v>
      </c>
      <c r="CE257" s="142">
        <f>(COLUMNS($BZ169:CE$170)+10*(ROWS(CE169:CE$170)-1))/100</f>
        <v>0.16</v>
      </c>
      <c r="CF257" s="142">
        <f>(COLUMNS($BZ169:CF$170)+10*(ROWS(CF169:CF$170)-1))/100</f>
        <v>0.17</v>
      </c>
      <c r="CG257" s="142">
        <f>(COLUMNS($BZ169:CG$170)+10*(ROWS(CG169:CG$170)-1))/100</f>
        <v>0.18</v>
      </c>
      <c r="CH257" s="142">
        <f>(COLUMNS($BZ169:CH$170)+10*(ROWS(CH169:CH$170)-1))/100</f>
        <v>0.19</v>
      </c>
      <c r="CI257" s="142">
        <f>(COLUMNS($BZ169:CI$170)+10*(ROWS(CI169:CI$170)-1))/100</f>
        <v>0.2</v>
      </c>
    </row>
    <row r="258" spans="78:87">
      <c r="BZ258" s="142">
        <f>(COLUMNS($BZ170:BZ$170)+10*(ROWS(BZ170:BZ$170)-1))/100</f>
        <v>0.01</v>
      </c>
      <c r="CA258" s="142">
        <f>(COLUMNS($BZ170:CA$170)+10*(ROWS(CA170:CA$170)-1))/100</f>
        <v>0.02</v>
      </c>
      <c r="CB258" s="142">
        <f>(COLUMNS($BZ170:CB$170)+10*(ROWS(CB170:CB$170)-1))/100</f>
        <v>0.03</v>
      </c>
      <c r="CC258" s="142">
        <f>(COLUMNS($BZ170:CC$170)+10*(ROWS(CC170:CC$170)-1))/100</f>
        <v>0.04</v>
      </c>
      <c r="CD258" s="142">
        <f>(COLUMNS($BZ170:CD$170)+10*(ROWS(CD170:CD$170)-1))/100</f>
        <v>0.05</v>
      </c>
      <c r="CE258" s="142">
        <f>(COLUMNS($BZ170:CE$170)+10*(ROWS(CE170:CE$170)-1))/100</f>
        <v>0.06</v>
      </c>
      <c r="CF258" s="142">
        <f>(COLUMNS($BZ170:CF$170)+10*(ROWS(CF170:CF$170)-1))/100</f>
        <v>7.0000000000000007E-2</v>
      </c>
      <c r="CG258" s="142">
        <f>(COLUMNS($BZ170:CG$170)+10*(ROWS(CG170:CG$170)-1))/100</f>
        <v>0.08</v>
      </c>
      <c r="CH258" s="142">
        <f>(COLUMNS($BZ170:CH$170)+10*(ROWS(CH170:CH$170)-1))/100</f>
        <v>0.09</v>
      </c>
      <c r="CI258" s="142">
        <f>(COLUMNS($BZ170:CI$170)+10*(ROWS(CI170:CI$170)-1))/100</f>
        <v>0.1</v>
      </c>
    </row>
    <row r="259" spans="78:87">
      <c r="BZ259" s="115"/>
      <c r="CA259" s="115"/>
      <c r="CB259" s="115"/>
      <c r="CC259" s="115"/>
      <c r="CD259" s="115"/>
      <c r="CE259" s="115"/>
      <c r="CF259" s="115"/>
      <c r="CG259" s="115"/>
      <c r="CH259" s="115"/>
      <c r="CI259" s="115"/>
    </row>
    <row r="260" spans="78:87">
      <c r="BZ260" s="144">
        <f>(COLUMNS($BZ161:BZ$170)+10*(ROWS(BZ161:BZ$170)-1))/100</f>
        <v>0.91</v>
      </c>
      <c r="CA260" s="144">
        <f>(COLUMNS($BZ161:CA$170)+10*(ROWS(CA161:CA$170)-1))/100</f>
        <v>0.92</v>
      </c>
      <c r="CB260" s="144">
        <f>(COLUMNS($BZ161:CB$170)+10*(ROWS(CB161:CB$170)-1))/100</f>
        <v>0.93</v>
      </c>
      <c r="CC260" s="144">
        <f>(COLUMNS($BZ161:CC$170)+10*(ROWS(CC161:CC$170)-1))/100</f>
        <v>0.94</v>
      </c>
      <c r="CD260" s="144">
        <f>(COLUMNS($BZ161:CD$170)+10*(ROWS(CD161:CD$170)-1))/100</f>
        <v>0.95</v>
      </c>
      <c r="CE260" s="144">
        <f>(COLUMNS($BZ161:CE$170)+10*(ROWS(CE161:CE$170)-1))/100</f>
        <v>0.96</v>
      </c>
      <c r="CF260" s="144">
        <f>(COLUMNS($BZ161:CF$170)+10*(ROWS(CF161:CF$170)-1))/100</f>
        <v>0.97</v>
      </c>
      <c r="CG260" s="144">
        <f>(COLUMNS($BZ161:CG$170)+10*(ROWS(CG161:CG$170)-1))/100</f>
        <v>0.98</v>
      </c>
      <c r="CH260" s="144">
        <f>(COLUMNS($BZ161:CH$170)+10*(ROWS(CH161:CH$170)-1))/100</f>
        <v>0.99</v>
      </c>
      <c r="CI260" s="144">
        <f>(COLUMNS($BZ161:CI$170)+10*(ROWS(CI161:CI$170)-1))/100</f>
        <v>1</v>
      </c>
    </row>
    <row r="261" spans="78:87">
      <c r="BZ261" s="144">
        <f>(COLUMNS($BZ162:BZ$170)+10*(ROWS(BZ162:BZ$170)-1))/100</f>
        <v>0.81</v>
      </c>
      <c r="CA261" s="144">
        <f>(COLUMNS($BZ162:CA$170)+10*(ROWS(CA162:CA$170)-1))/100</f>
        <v>0.82</v>
      </c>
      <c r="CB261" s="144">
        <f>(COLUMNS($BZ162:CB$170)+10*(ROWS(CB162:CB$170)-1))/100</f>
        <v>0.83</v>
      </c>
      <c r="CC261" s="144">
        <f>(COLUMNS($BZ162:CC$170)+10*(ROWS(CC162:CC$170)-1))/100</f>
        <v>0.84</v>
      </c>
      <c r="CD261" s="144">
        <f>(COLUMNS($BZ162:CD$170)+10*(ROWS(CD162:CD$170)-1))/100</f>
        <v>0.85</v>
      </c>
      <c r="CE261" s="144">
        <f>(COLUMNS($BZ162:CE$170)+10*(ROWS(CE162:CE$170)-1))/100</f>
        <v>0.86</v>
      </c>
      <c r="CF261" s="144">
        <f>(COLUMNS($BZ162:CF$170)+10*(ROWS(CF162:CF$170)-1))/100</f>
        <v>0.87</v>
      </c>
      <c r="CG261" s="144">
        <f>(COLUMNS($BZ162:CG$170)+10*(ROWS(CG162:CG$170)-1))/100</f>
        <v>0.88</v>
      </c>
      <c r="CH261" s="144">
        <f>(COLUMNS($BZ162:CH$170)+10*(ROWS(CH162:CH$170)-1))/100</f>
        <v>0.89</v>
      </c>
      <c r="CI261" s="144">
        <f>(COLUMNS($BZ162:CI$170)+10*(ROWS(CI162:CI$170)-1))/100</f>
        <v>0.9</v>
      </c>
    </row>
    <row r="262" spans="78:87">
      <c r="BZ262" s="144">
        <f>(COLUMNS($BZ163:BZ$170)+10*(ROWS(BZ163:BZ$170)-1))/100</f>
        <v>0.71</v>
      </c>
      <c r="CA262" s="144">
        <f>(COLUMNS($BZ163:CA$170)+10*(ROWS(CA163:CA$170)-1))/100</f>
        <v>0.72</v>
      </c>
      <c r="CB262" s="144">
        <f>(COLUMNS($BZ163:CB$170)+10*(ROWS(CB163:CB$170)-1))/100</f>
        <v>0.73</v>
      </c>
      <c r="CC262" s="144">
        <f>(COLUMNS($BZ163:CC$170)+10*(ROWS(CC163:CC$170)-1))/100</f>
        <v>0.74</v>
      </c>
      <c r="CD262" s="144">
        <f>(COLUMNS($BZ163:CD$170)+10*(ROWS(CD163:CD$170)-1))/100</f>
        <v>0.75</v>
      </c>
      <c r="CE262" s="144">
        <f>(COLUMNS($BZ163:CE$170)+10*(ROWS(CE163:CE$170)-1))/100</f>
        <v>0.76</v>
      </c>
      <c r="CF262" s="144">
        <f>(COLUMNS($BZ163:CF$170)+10*(ROWS(CF163:CF$170)-1))/100</f>
        <v>0.77</v>
      </c>
      <c r="CG262" s="144">
        <f>(COLUMNS($BZ163:CG$170)+10*(ROWS(CG163:CG$170)-1))/100</f>
        <v>0.78</v>
      </c>
      <c r="CH262" s="144">
        <f>(COLUMNS($BZ163:CH$170)+10*(ROWS(CH163:CH$170)-1))/100</f>
        <v>0.79</v>
      </c>
      <c r="CI262" s="144">
        <f>(COLUMNS($BZ163:CI$170)+10*(ROWS(CI163:CI$170)-1))/100</f>
        <v>0.8</v>
      </c>
    </row>
    <row r="263" spans="78:87">
      <c r="BZ263" s="144">
        <f>(COLUMNS($BZ164:BZ$170)+10*(ROWS(BZ164:BZ$170)-1))/100</f>
        <v>0.61</v>
      </c>
      <c r="CA263" s="144">
        <f>(COLUMNS($BZ164:CA$170)+10*(ROWS(CA164:CA$170)-1))/100</f>
        <v>0.62</v>
      </c>
      <c r="CB263" s="144">
        <f>(COLUMNS($BZ164:CB$170)+10*(ROWS(CB164:CB$170)-1))/100</f>
        <v>0.63</v>
      </c>
      <c r="CC263" s="144">
        <f>(COLUMNS($BZ164:CC$170)+10*(ROWS(CC164:CC$170)-1))/100</f>
        <v>0.64</v>
      </c>
      <c r="CD263" s="144">
        <f>(COLUMNS($BZ164:CD$170)+10*(ROWS(CD164:CD$170)-1))/100</f>
        <v>0.65</v>
      </c>
      <c r="CE263" s="144">
        <f>(COLUMNS($BZ164:CE$170)+10*(ROWS(CE164:CE$170)-1))/100</f>
        <v>0.66</v>
      </c>
      <c r="CF263" s="144">
        <f>(COLUMNS($BZ164:CF$170)+10*(ROWS(CF164:CF$170)-1))/100</f>
        <v>0.67</v>
      </c>
      <c r="CG263" s="144">
        <f>(COLUMNS($BZ164:CG$170)+10*(ROWS(CG164:CG$170)-1))/100</f>
        <v>0.68</v>
      </c>
      <c r="CH263" s="144">
        <f>(COLUMNS($BZ164:CH$170)+10*(ROWS(CH164:CH$170)-1))/100</f>
        <v>0.69</v>
      </c>
      <c r="CI263" s="144">
        <f>(COLUMNS($BZ164:CI$170)+10*(ROWS(CI164:CI$170)-1))/100</f>
        <v>0.7</v>
      </c>
    </row>
    <row r="264" spans="78:87">
      <c r="BZ264" s="144">
        <f>(COLUMNS($BZ165:BZ$170)+10*(ROWS(BZ165:BZ$170)-1))/100</f>
        <v>0.51</v>
      </c>
      <c r="CA264" s="144">
        <f>(COLUMNS($BZ165:CA$170)+10*(ROWS(CA165:CA$170)-1))/100</f>
        <v>0.52</v>
      </c>
      <c r="CB264" s="144">
        <f>(COLUMNS($BZ165:CB$170)+10*(ROWS(CB165:CB$170)-1))/100</f>
        <v>0.53</v>
      </c>
      <c r="CC264" s="144">
        <f>(COLUMNS($BZ165:CC$170)+10*(ROWS(CC165:CC$170)-1))/100</f>
        <v>0.54</v>
      </c>
      <c r="CD264" s="144">
        <f>(COLUMNS($BZ165:CD$170)+10*(ROWS(CD165:CD$170)-1))/100</f>
        <v>0.55000000000000004</v>
      </c>
      <c r="CE264" s="144">
        <f>(COLUMNS($BZ165:CE$170)+10*(ROWS(CE165:CE$170)-1))/100</f>
        <v>0.56000000000000005</v>
      </c>
      <c r="CF264" s="144">
        <f>(COLUMNS($BZ165:CF$170)+10*(ROWS(CF165:CF$170)-1))/100</f>
        <v>0.56999999999999995</v>
      </c>
      <c r="CG264" s="144">
        <f>(COLUMNS($BZ165:CG$170)+10*(ROWS(CG165:CG$170)-1))/100</f>
        <v>0.57999999999999996</v>
      </c>
      <c r="CH264" s="144">
        <f>(COLUMNS($BZ165:CH$170)+10*(ROWS(CH165:CH$170)-1))/100</f>
        <v>0.59</v>
      </c>
      <c r="CI264" s="144">
        <f>(COLUMNS($BZ165:CI$170)+10*(ROWS(CI165:CI$170)-1))/100</f>
        <v>0.6</v>
      </c>
    </row>
    <row r="265" spans="78:87">
      <c r="BZ265" s="144">
        <f>(COLUMNS($BZ166:BZ$170)+10*(ROWS(BZ166:BZ$170)-1))/100</f>
        <v>0.41</v>
      </c>
      <c r="CA265" s="144">
        <f>(COLUMNS($BZ166:CA$170)+10*(ROWS(CA166:CA$170)-1))/100</f>
        <v>0.42</v>
      </c>
      <c r="CB265" s="144">
        <f>(COLUMNS($BZ166:CB$170)+10*(ROWS(CB166:CB$170)-1))/100</f>
        <v>0.43</v>
      </c>
      <c r="CC265" s="144">
        <f>(COLUMNS($BZ166:CC$170)+10*(ROWS(CC166:CC$170)-1))/100</f>
        <v>0.44</v>
      </c>
      <c r="CD265" s="144">
        <f>(COLUMNS($BZ166:CD$170)+10*(ROWS(CD166:CD$170)-1))/100</f>
        <v>0.45</v>
      </c>
      <c r="CE265" s="144">
        <f>(COLUMNS($BZ166:CE$170)+10*(ROWS(CE166:CE$170)-1))/100</f>
        <v>0.46</v>
      </c>
      <c r="CF265" s="144">
        <f>(COLUMNS($BZ166:CF$170)+10*(ROWS(CF166:CF$170)-1))/100</f>
        <v>0.47</v>
      </c>
      <c r="CG265" s="144">
        <f>(COLUMNS($BZ166:CG$170)+10*(ROWS(CG166:CG$170)-1))/100</f>
        <v>0.48</v>
      </c>
      <c r="CH265" s="144">
        <f>(COLUMNS($BZ166:CH$170)+10*(ROWS(CH166:CH$170)-1))/100</f>
        <v>0.49</v>
      </c>
      <c r="CI265" s="144">
        <f>(COLUMNS($BZ166:CI$170)+10*(ROWS(CI166:CI$170)-1))/100</f>
        <v>0.5</v>
      </c>
    </row>
    <row r="266" spans="78:87">
      <c r="BZ266" s="144">
        <f>(COLUMNS($BZ167:BZ$170)+10*(ROWS(BZ167:BZ$170)-1))/100</f>
        <v>0.31</v>
      </c>
      <c r="CA266" s="144">
        <f>(COLUMNS($BZ167:CA$170)+10*(ROWS(CA167:CA$170)-1))/100</f>
        <v>0.32</v>
      </c>
      <c r="CB266" s="144">
        <f>(COLUMNS($BZ167:CB$170)+10*(ROWS(CB167:CB$170)-1))/100</f>
        <v>0.33</v>
      </c>
      <c r="CC266" s="144">
        <f>(COLUMNS($BZ167:CC$170)+10*(ROWS(CC167:CC$170)-1))/100</f>
        <v>0.34</v>
      </c>
      <c r="CD266" s="144">
        <f>(COLUMNS($BZ167:CD$170)+10*(ROWS(CD167:CD$170)-1))/100</f>
        <v>0.35</v>
      </c>
      <c r="CE266" s="144">
        <f>(COLUMNS($BZ167:CE$170)+10*(ROWS(CE167:CE$170)-1))/100</f>
        <v>0.36</v>
      </c>
      <c r="CF266" s="144">
        <f>(COLUMNS($BZ167:CF$170)+10*(ROWS(CF167:CF$170)-1))/100</f>
        <v>0.37</v>
      </c>
      <c r="CG266" s="144">
        <f>(COLUMNS($BZ167:CG$170)+10*(ROWS(CG167:CG$170)-1))/100</f>
        <v>0.38</v>
      </c>
      <c r="CH266" s="144">
        <f>(COLUMNS($BZ167:CH$170)+10*(ROWS(CH167:CH$170)-1))/100</f>
        <v>0.39</v>
      </c>
      <c r="CI266" s="144">
        <f>(COLUMNS($BZ167:CI$170)+10*(ROWS(CI167:CI$170)-1))/100</f>
        <v>0.4</v>
      </c>
    </row>
    <row r="267" spans="78:87">
      <c r="BZ267" s="144">
        <f>(COLUMNS($BZ168:BZ$170)+10*(ROWS(BZ168:BZ$170)-1))/100</f>
        <v>0.21</v>
      </c>
      <c r="CA267" s="144">
        <f>(COLUMNS($BZ168:CA$170)+10*(ROWS(CA168:CA$170)-1))/100</f>
        <v>0.22</v>
      </c>
      <c r="CB267" s="144">
        <f>(COLUMNS($BZ168:CB$170)+10*(ROWS(CB168:CB$170)-1))/100</f>
        <v>0.23</v>
      </c>
      <c r="CC267" s="144">
        <f>(COLUMNS($BZ168:CC$170)+10*(ROWS(CC168:CC$170)-1))/100</f>
        <v>0.24</v>
      </c>
      <c r="CD267" s="144">
        <f>(COLUMNS($BZ168:CD$170)+10*(ROWS(CD168:CD$170)-1))/100</f>
        <v>0.25</v>
      </c>
      <c r="CE267" s="144">
        <f>(COLUMNS($BZ168:CE$170)+10*(ROWS(CE168:CE$170)-1))/100</f>
        <v>0.26</v>
      </c>
      <c r="CF267" s="144">
        <f>(COLUMNS($BZ168:CF$170)+10*(ROWS(CF168:CF$170)-1))/100</f>
        <v>0.27</v>
      </c>
      <c r="CG267" s="144">
        <f>(COLUMNS($BZ168:CG$170)+10*(ROWS(CG168:CG$170)-1))/100</f>
        <v>0.28000000000000003</v>
      </c>
      <c r="CH267" s="144">
        <f>(COLUMNS($BZ168:CH$170)+10*(ROWS(CH168:CH$170)-1))/100</f>
        <v>0.28999999999999998</v>
      </c>
      <c r="CI267" s="144">
        <f>(COLUMNS($BZ168:CI$170)+10*(ROWS(CI168:CI$170)-1))/100</f>
        <v>0.3</v>
      </c>
    </row>
    <row r="268" spans="78:87">
      <c r="BZ268" s="144">
        <f>(COLUMNS($BZ169:BZ$170)+10*(ROWS(BZ169:BZ$170)-1))/100</f>
        <v>0.11</v>
      </c>
      <c r="CA268" s="144">
        <f>(COLUMNS($BZ169:CA$170)+10*(ROWS(CA169:CA$170)-1))/100</f>
        <v>0.12</v>
      </c>
      <c r="CB268" s="144">
        <f>(COLUMNS($BZ169:CB$170)+10*(ROWS(CB169:CB$170)-1))/100</f>
        <v>0.13</v>
      </c>
      <c r="CC268" s="144">
        <f>(COLUMNS($BZ169:CC$170)+10*(ROWS(CC169:CC$170)-1))/100</f>
        <v>0.14000000000000001</v>
      </c>
      <c r="CD268" s="144">
        <f>(COLUMNS($BZ169:CD$170)+10*(ROWS(CD169:CD$170)-1))/100</f>
        <v>0.15</v>
      </c>
      <c r="CE268" s="144">
        <f>(COLUMNS($BZ169:CE$170)+10*(ROWS(CE169:CE$170)-1))/100</f>
        <v>0.16</v>
      </c>
      <c r="CF268" s="144">
        <f>(COLUMNS($BZ169:CF$170)+10*(ROWS(CF169:CF$170)-1))/100</f>
        <v>0.17</v>
      </c>
      <c r="CG268" s="144">
        <f>(COLUMNS($BZ169:CG$170)+10*(ROWS(CG169:CG$170)-1))/100</f>
        <v>0.18</v>
      </c>
      <c r="CH268" s="144">
        <f>(COLUMNS($BZ169:CH$170)+10*(ROWS(CH169:CH$170)-1))/100</f>
        <v>0.19</v>
      </c>
      <c r="CI268" s="144">
        <f>(COLUMNS($BZ169:CI$170)+10*(ROWS(CI169:CI$170)-1))/100</f>
        <v>0.2</v>
      </c>
    </row>
    <row r="269" spans="78:87">
      <c r="BZ269" s="144">
        <f>(COLUMNS($BZ170:BZ$170)+10*(ROWS(BZ170:BZ$170)-1))/100</f>
        <v>0.01</v>
      </c>
      <c r="CA269" s="144">
        <f>(COLUMNS($BZ170:CA$170)+10*(ROWS(CA170:CA$170)-1))/100</f>
        <v>0.02</v>
      </c>
      <c r="CB269" s="144">
        <f>(COLUMNS($BZ170:CB$170)+10*(ROWS(CB170:CB$170)-1))/100</f>
        <v>0.03</v>
      </c>
      <c r="CC269" s="144">
        <f>(COLUMNS($BZ170:CC$170)+10*(ROWS(CC170:CC$170)-1))/100</f>
        <v>0.04</v>
      </c>
      <c r="CD269" s="144">
        <f>(COLUMNS($BZ170:CD$170)+10*(ROWS(CD170:CD$170)-1))/100</f>
        <v>0.05</v>
      </c>
      <c r="CE269" s="144">
        <f>(COLUMNS($BZ170:CE$170)+10*(ROWS(CE170:CE$170)-1))/100</f>
        <v>0.06</v>
      </c>
      <c r="CF269" s="144">
        <f>(COLUMNS($BZ170:CF$170)+10*(ROWS(CF170:CF$170)-1))/100</f>
        <v>7.0000000000000007E-2</v>
      </c>
      <c r="CG269" s="144">
        <f>(COLUMNS($BZ170:CG$170)+10*(ROWS(CG170:CG$170)-1))/100</f>
        <v>0.08</v>
      </c>
      <c r="CH269" s="144">
        <f>(COLUMNS($BZ170:CH$170)+10*(ROWS(CH170:CH$170)-1))/100</f>
        <v>0.09</v>
      </c>
      <c r="CI269" s="144">
        <f>(COLUMNS($BZ170:CI$170)+10*(ROWS(CI170:CI$170)-1))/100</f>
        <v>0.1</v>
      </c>
    </row>
    <row r="270" spans="78:87">
      <c r="BZ270" s="115"/>
      <c r="CA270" s="115"/>
      <c r="CB270" s="115"/>
      <c r="CC270" s="115"/>
      <c r="CD270" s="115"/>
      <c r="CE270" s="115"/>
      <c r="CF270" s="115"/>
      <c r="CG270" s="115"/>
      <c r="CH270" s="115"/>
      <c r="CI270" s="115"/>
    </row>
    <row r="271" spans="78:87">
      <c r="BZ271" s="115"/>
      <c r="CA271" s="115"/>
      <c r="CB271" s="115"/>
      <c r="CC271" s="115"/>
      <c r="CD271" s="115"/>
      <c r="CE271" s="115"/>
      <c r="CF271" s="115"/>
      <c r="CG271" s="115"/>
      <c r="CH271" s="115"/>
      <c r="CI271" s="115"/>
    </row>
    <row r="272" spans="78:87">
      <c r="BZ272" s="115"/>
      <c r="CA272" s="115"/>
      <c r="CB272" s="115"/>
      <c r="CC272" s="115"/>
      <c r="CD272" s="115"/>
      <c r="CE272" s="115"/>
      <c r="CF272" s="115"/>
      <c r="CG272" s="115"/>
      <c r="CH272" s="115"/>
      <c r="CI272" s="115"/>
    </row>
    <row r="273" spans="78:133">
      <c r="BZ273" s="115"/>
      <c r="CA273" s="115"/>
      <c r="CB273" s="115"/>
      <c r="CC273" s="115"/>
      <c r="CD273" s="115"/>
      <c r="CE273" s="115"/>
      <c r="CF273" s="115"/>
      <c r="CG273" s="115"/>
      <c r="CH273" s="115"/>
      <c r="CI273" s="115"/>
    </row>
    <row r="274" spans="78:133">
      <c r="BZ274" s="115"/>
      <c r="CA274" s="115"/>
      <c r="CB274" s="115"/>
      <c r="CC274" s="115"/>
      <c r="CD274" s="115"/>
      <c r="CE274" s="115"/>
      <c r="CF274" s="115"/>
      <c r="CG274" s="115"/>
      <c r="CH274" s="115"/>
      <c r="CI274" s="115"/>
    </row>
    <row r="275" spans="78:133">
      <c r="BZ275" s="115"/>
      <c r="CA275" s="115"/>
      <c r="CB275" s="115"/>
      <c r="CC275" s="115"/>
      <c r="CD275" s="115"/>
      <c r="CE275" s="115"/>
      <c r="CF275" s="115"/>
      <c r="CG275" s="115"/>
      <c r="CH275" s="115"/>
      <c r="CI275" s="115"/>
    </row>
    <row r="276" spans="78:133">
      <c r="BZ276" s="115"/>
      <c r="CA276" s="115"/>
      <c r="CB276" s="115"/>
      <c r="CC276" s="115"/>
      <c r="CD276" s="115"/>
      <c r="CE276" s="115"/>
      <c r="CF276" s="115"/>
      <c r="CG276" s="115"/>
      <c r="CH276" s="115"/>
      <c r="CI276" s="115"/>
    </row>
    <row r="277" spans="78:133" ht="22.5" customHeight="1">
      <c r="BZ277" s="115"/>
      <c r="CA277" s="115"/>
      <c r="CB277" s="115"/>
      <c r="CC277" s="115"/>
      <c r="CD277" s="115"/>
      <c r="CE277" s="115"/>
      <c r="CF277" s="115"/>
      <c r="CG277" s="115"/>
      <c r="CH277" s="115"/>
      <c r="CI277" s="115"/>
      <c r="EC277" s="53" t="s">
        <v>139</v>
      </c>
    </row>
    <row r="278" spans="78:133" ht="174.75" customHeight="1">
      <c r="BZ278" s="115"/>
      <c r="CA278" s="115"/>
      <c r="CB278" s="115"/>
      <c r="CC278" s="115"/>
      <c r="CD278" s="115"/>
      <c r="CE278" s="115"/>
      <c r="CF278" s="115"/>
      <c r="CG278" s="115"/>
      <c r="CH278" s="115"/>
      <c r="CI278" s="115"/>
      <c r="EC278" s="53" t="s">
        <v>113</v>
      </c>
    </row>
    <row r="279" spans="78:133" ht="174.75" customHeight="1">
      <c r="BZ279" s="115"/>
      <c r="CA279" s="115"/>
      <c r="CB279" s="115"/>
      <c r="CC279" s="115"/>
      <c r="CD279" s="115"/>
      <c r="CE279" s="115"/>
      <c r="CF279" s="115"/>
      <c r="CG279" s="115"/>
      <c r="CH279" s="115"/>
      <c r="CI279" s="115"/>
      <c r="EC279" s="53" t="s">
        <v>114</v>
      </c>
    </row>
    <row r="280" spans="78:133" ht="174.75" customHeight="1">
      <c r="BZ280" s="115"/>
      <c r="CA280" s="115"/>
      <c r="CB280" s="115"/>
      <c r="CC280" s="115"/>
      <c r="CD280" s="115"/>
      <c r="CE280" s="115"/>
      <c r="CF280" s="115"/>
      <c r="CG280" s="115"/>
      <c r="CH280" s="115"/>
      <c r="CI280" s="115"/>
      <c r="EC280" s="53" t="s">
        <v>35</v>
      </c>
    </row>
    <row r="281" spans="78:133" ht="174.75" customHeight="1">
      <c r="BZ281" s="115"/>
      <c r="CA281" s="115"/>
      <c r="CB281" s="115"/>
      <c r="CC281" s="115"/>
      <c r="CD281" s="115"/>
      <c r="CE281" s="115"/>
      <c r="CF281" s="115"/>
      <c r="CG281" s="115"/>
      <c r="CH281" s="115"/>
      <c r="CI281" s="115"/>
      <c r="EC281" s="53" t="s">
        <v>140</v>
      </c>
    </row>
    <row r="282" spans="78:133" ht="174.75" customHeight="1">
      <c r="BZ282" s="115"/>
      <c r="CA282" s="115"/>
      <c r="CB282" s="115"/>
      <c r="CC282" s="115"/>
      <c r="CD282" s="115"/>
      <c r="CE282" s="115"/>
      <c r="CF282" s="115"/>
      <c r="CG282" s="115"/>
      <c r="CH282" s="115"/>
      <c r="CI282" s="115"/>
      <c r="EC282" s="53" t="s">
        <v>36</v>
      </c>
    </row>
    <row r="283" spans="78:133" ht="174.75" customHeight="1">
      <c r="BZ283" s="115"/>
      <c r="CA283" s="115"/>
      <c r="CB283" s="115"/>
      <c r="CC283" s="115"/>
      <c r="CD283" s="115"/>
      <c r="CE283" s="115"/>
      <c r="CF283" s="115"/>
      <c r="CG283" s="115"/>
      <c r="CH283" s="115"/>
      <c r="CI283" s="115"/>
      <c r="EC283" s="53" t="s">
        <v>141</v>
      </c>
    </row>
    <row r="284" spans="78:133" ht="174.75" customHeight="1">
      <c r="BZ284" s="115"/>
      <c r="CA284" s="115"/>
      <c r="CB284" s="115"/>
      <c r="CC284" s="115"/>
      <c r="CD284" s="115"/>
      <c r="CE284" s="115"/>
      <c r="CF284" s="115"/>
      <c r="CG284" s="115"/>
      <c r="CH284" s="115"/>
      <c r="CI284" s="115"/>
      <c r="EC284" s="53" t="s">
        <v>142</v>
      </c>
    </row>
    <row r="285" spans="78:133" ht="174.75" customHeight="1">
      <c r="BZ285" s="115"/>
      <c r="CA285" s="115"/>
      <c r="CB285" s="115"/>
      <c r="CC285" s="115"/>
      <c r="CD285" s="115"/>
      <c r="CE285" s="115"/>
      <c r="CF285" s="115"/>
      <c r="CG285" s="115"/>
      <c r="CH285" s="115"/>
      <c r="CI285" s="115"/>
      <c r="EC285" s="53" t="s">
        <v>143</v>
      </c>
    </row>
    <row r="286" spans="78:133" ht="174.75" customHeight="1">
      <c r="BZ286" s="115"/>
      <c r="CA286" s="115"/>
      <c r="CB286" s="115"/>
      <c r="CC286" s="115"/>
      <c r="CD286" s="115"/>
      <c r="CE286" s="115"/>
      <c r="CF286" s="115"/>
      <c r="CG286" s="115"/>
      <c r="CH286" s="115"/>
      <c r="CI286" s="115"/>
      <c r="EC286" s="53" t="s">
        <v>74</v>
      </c>
    </row>
    <row r="287" spans="78:133">
      <c r="BZ287" s="115"/>
      <c r="CA287" s="115"/>
      <c r="CB287" s="115"/>
      <c r="CC287" s="115"/>
      <c r="CD287" s="115"/>
      <c r="CE287" s="115"/>
      <c r="CF287" s="115"/>
      <c r="CG287" s="115"/>
      <c r="CH287" s="115"/>
      <c r="CI287" s="115"/>
    </row>
    <row r="288" spans="78:133">
      <c r="BZ288" s="115"/>
      <c r="CA288" s="115"/>
      <c r="CB288" s="115"/>
      <c r="CC288" s="115"/>
      <c r="CD288" s="115"/>
      <c r="CE288" s="115"/>
      <c r="CF288" s="115"/>
      <c r="CG288" s="115"/>
      <c r="CH288" s="115"/>
      <c r="CI288" s="115"/>
    </row>
    <row r="289" spans="78:87">
      <c r="BZ289" s="115"/>
      <c r="CA289" s="115"/>
      <c r="CB289" s="115"/>
      <c r="CC289" s="115"/>
      <c r="CD289" s="115"/>
      <c r="CE289" s="115"/>
      <c r="CF289" s="115"/>
      <c r="CG289" s="115"/>
      <c r="CH289" s="115"/>
      <c r="CI289" s="115"/>
    </row>
    <row r="290" spans="78:87">
      <c r="BZ290" s="115"/>
      <c r="CA290" s="115"/>
      <c r="CB290" s="115"/>
      <c r="CC290" s="115"/>
      <c r="CD290" s="115"/>
      <c r="CE290" s="115"/>
      <c r="CF290" s="115"/>
      <c r="CG290" s="115"/>
      <c r="CH290" s="115"/>
      <c r="CI290" s="115"/>
    </row>
    <row r="291" spans="78:87">
      <c r="BZ291" s="115"/>
      <c r="CA291" s="115"/>
      <c r="CB291" s="115"/>
      <c r="CC291" s="115"/>
      <c r="CD291" s="115"/>
      <c r="CE291" s="115"/>
      <c r="CF291" s="115"/>
      <c r="CG291" s="115"/>
      <c r="CH291" s="115"/>
      <c r="CI291" s="115"/>
    </row>
    <row r="292" spans="78:87">
      <c r="BZ292" s="115"/>
      <c r="CA292" s="115"/>
      <c r="CB292" s="115"/>
      <c r="CC292" s="115"/>
      <c r="CD292" s="115"/>
      <c r="CE292" s="115"/>
      <c r="CF292" s="115"/>
      <c r="CG292" s="115"/>
      <c r="CH292" s="115"/>
      <c r="CI292" s="115"/>
    </row>
    <row r="293" spans="78:87">
      <c r="BZ293" s="115"/>
      <c r="CA293" s="115"/>
      <c r="CB293" s="115"/>
      <c r="CC293" s="115"/>
      <c r="CD293" s="115"/>
      <c r="CE293" s="115"/>
      <c r="CF293" s="115"/>
      <c r="CG293" s="115"/>
      <c r="CH293" s="115"/>
      <c r="CI293" s="115"/>
    </row>
    <row r="294" spans="78:87">
      <c r="BZ294" s="115"/>
      <c r="CA294" s="115"/>
      <c r="CB294" s="115"/>
      <c r="CC294" s="115"/>
      <c r="CD294" s="115"/>
      <c r="CE294" s="115"/>
      <c r="CF294" s="115"/>
      <c r="CG294" s="115"/>
      <c r="CH294" s="115"/>
      <c r="CI294" s="115"/>
    </row>
    <row r="295" spans="78:87">
      <c r="BZ295" s="115"/>
      <c r="CA295" s="115"/>
      <c r="CB295" s="115"/>
      <c r="CC295" s="115"/>
      <c r="CD295" s="115"/>
      <c r="CE295" s="115"/>
      <c r="CF295" s="115"/>
      <c r="CG295" s="115"/>
      <c r="CH295" s="115"/>
      <c r="CI295" s="115"/>
    </row>
    <row r="296" spans="78:87">
      <c r="BZ296" s="115"/>
      <c r="CA296" s="115"/>
      <c r="CB296" s="115"/>
      <c r="CC296" s="115"/>
      <c r="CD296" s="115"/>
      <c r="CE296" s="115"/>
      <c r="CF296" s="115"/>
      <c r="CG296" s="115"/>
      <c r="CH296" s="115"/>
      <c r="CI296" s="115"/>
    </row>
    <row r="297" spans="78:87">
      <c r="BZ297" s="115"/>
      <c r="CA297" s="115"/>
      <c r="CB297" s="115"/>
      <c r="CC297" s="115"/>
      <c r="CD297" s="115"/>
      <c r="CE297" s="115"/>
      <c r="CF297" s="115"/>
      <c r="CG297" s="115"/>
      <c r="CH297" s="115"/>
      <c r="CI297" s="115"/>
    </row>
    <row r="298" spans="78:87">
      <c r="BZ298" s="115"/>
      <c r="CA298" s="115"/>
      <c r="CB298" s="115"/>
      <c r="CC298" s="115"/>
      <c r="CD298" s="115"/>
      <c r="CE298" s="115"/>
      <c r="CF298" s="115"/>
      <c r="CG298" s="115"/>
      <c r="CH298" s="115"/>
      <c r="CI298" s="115"/>
    </row>
    <row r="299" spans="78:87">
      <c r="BZ299" s="115"/>
      <c r="CA299" s="115"/>
      <c r="CB299" s="115"/>
      <c r="CC299" s="115"/>
      <c r="CD299" s="115"/>
      <c r="CE299" s="115"/>
      <c r="CF299" s="115"/>
      <c r="CG299" s="115"/>
      <c r="CH299" s="115"/>
      <c r="CI299" s="115"/>
    </row>
    <row r="300" spans="78:87">
      <c r="BZ300" s="115"/>
      <c r="CA300" s="115"/>
      <c r="CB300" s="115"/>
      <c r="CC300" s="115"/>
      <c r="CD300" s="115"/>
      <c r="CE300" s="115"/>
      <c r="CF300" s="115"/>
      <c r="CG300" s="115"/>
      <c r="CH300" s="115"/>
      <c r="CI300" s="115"/>
    </row>
    <row r="301" spans="78:87">
      <c r="BZ301" s="115"/>
      <c r="CA301" s="115"/>
      <c r="CB301" s="115"/>
      <c r="CC301" s="115"/>
      <c r="CD301" s="115"/>
      <c r="CE301" s="115"/>
      <c r="CF301" s="115"/>
      <c r="CG301" s="115"/>
      <c r="CH301" s="115"/>
      <c r="CI301" s="115"/>
    </row>
    <row r="302" spans="78:87">
      <c r="BZ302" s="115"/>
      <c r="CA302" s="115"/>
      <c r="CB302" s="115"/>
      <c r="CC302" s="115"/>
      <c r="CD302" s="115"/>
      <c r="CE302" s="115"/>
      <c r="CF302" s="115"/>
      <c r="CG302" s="115"/>
      <c r="CH302" s="115"/>
      <c r="CI302" s="115"/>
    </row>
    <row r="303" spans="78:87">
      <c r="BZ303" s="115"/>
      <c r="CA303" s="115"/>
      <c r="CB303" s="115"/>
      <c r="CC303" s="115"/>
      <c r="CD303" s="115"/>
      <c r="CE303" s="115"/>
      <c r="CF303" s="115"/>
      <c r="CG303" s="115"/>
      <c r="CH303" s="115"/>
      <c r="CI303" s="115"/>
    </row>
    <row r="304" spans="78:87">
      <c r="BZ304" s="115"/>
      <c r="CA304" s="115"/>
      <c r="CB304" s="115"/>
      <c r="CC304" s="115"/>
      <c r="CD304" s="115"/>
      <c r="CE304" s="115"/>
      <c r="CF304" s="115"/>
      <c r="CG304" s="115"/>
      <c r="CH304" s="115"/>
      <c r="CI304" s="115"/>
    </row>
    <row r="305" spans="78:87">
      <c r="BZ305" s="115"/>
      <c r="CA305" s="115"/>
      <c r="CB305" s="115"/>
      <c r="CC305" s="115"/>
      <c r="CD305" s="115"/>
      <c r="CE305" s="115"/>
      <c r="CF305" s="115"/>
      <c r="CG305" s="115"/>
      <c r="CH305" s="115"/>
      <c r="CI305" s="115"/>
    </row>
    <row r="306" spans="78:87">
      <c r="BZ306" s="115"/>
      <c r="CA306" s="115"/>
      <c r="CB306" s="115"/>
      <c r="CC306" s="115"/>
      <c r="CD306" s="115"/>
      <c r="CE306" s="115"/>
      <c r="CF306" s="115"/>
      <c r="CG306" s="115"/>
      <c r="CH306" s="115"/>
      <c r="CI306" s="115"/>
    </row>
    <row r="307" spans="78:87">
      <c r="BZ307" s="115"/>
      <c r="CA307" s="115"/>
      <c r="CB307" s="115"/>
      <c r="CC307" s="115"/>
      <c r="CD307" s="115"/>
      <c r="CE307" s="115"/>
      <c r="CF307" s="115"/>
      <c r="CG307" s="115"/>
      <c r="CH307" s="115"/>
      <c r="CI307" s="115"/>
    </row>
    <row r="308" spans="78:87">
      <c r="BZ308" s="115"/>
      <c r="CA308" s="115"/>
      <c r="CB308" s="115"/>
      <c r="CC308" s="115"/>
      <c r="CD308" s="115"/>
      <c r="CE308" s="115"/>
      <c r="CF308" s="115"/>
      <c r="CG308" s="115"/>
      <c r="CH308" s="115"/>
      <c r="CI308" s="115"/>
    </row>
    <row r="309" spans="78:87">
      <c r="BZ309" s="115"/>
      <c r="CA309" s="115"/>
      <c r="CB309" s="115"/>
      <c r="CC309" s="115"/>
      <c r="CD309" s="115"/>
      <c r="CE309" s="115"/>
      <c r="CF309" s="115"/>
      <c r="CG309" s="115"/>
      <c r="CH309" s="115"/>
      <c r="CI309" s="115"/>
    </row>
    <row r="310" spans="78:87">
      <c r="BZ310" s="115"/>
      <c r="CA310" s="115"/>
      <c r="CB310" s="115"/>
      <c r="CC310" s="115"/>
      <c r="CD310" s="115"/>
      <c r="CE310" s="115"/>
      <c r="CF310" s="115"/>
      <c r="CG310" s="115"/>
      <c r="CH310" s="115"/>
      <c r="CI310" s="115"/>
    </row>
    <row r="311" spans="78:87">
      <c r="BZ311" s="115"/>
      <c r="CA311" s="115"/>
      <c r="CB311" s="115"/>
      <c r="CC311" s="115"/>
      <c r="CD311" s="115"/>
      <c r="CE311" s="115"/>
      <c r="CF311" s="115"/>
      <c r="CG311" s="115"/>
      <c r="CH311" s="115"/>
      <c r="CI311" s="115"/>
    </row>
    <row r="312" spans="78:87">
      <c r="BZ312" s="115"/>
      <c r="CA312" s="115"/>
      <c r="CB312" s="115"/>
      <c r="CC312" s="115"/>
      <c r="CD312" s="115"/>
      <c r="CE312" s="115"/>
      <c r="CF312" s="115"/>
      <c r="CG312" s="115"/>
      <c r="CH312" s="115"/>
      <c r="CI312" s="115"/>
    </row>
    <row r="313" spans="78:87">
      <c r="BZ313" s="115"/>
      <c r="CA313" s="115"/>
      <c r="CB313" s="115"/>
      <c r="CC313" s="115"/>
      <c r="CD313" s="115"/>
      <c r="CE313" s="115"/>
      <c r="CF313" s="115"/>
      <c r="CG313" s="115"/>
      <c r="CH313" s="115"/>
      <c r="CI313" s="115"/>
    </row>
    <row r="314" spans="78:87">
      <c r="BZ314" s="115"/>
      <c r="CA314" s="115"/>
      <c r="CB314" s="115"/>
      <c r="CC314" s="115"/>
      <c r="CD314" s="115"/>
      <c r="CE314" s="115"/>
      <c r="CF314" s="115"/>
      <c r="CG314" s="115"/>
      <c r="CH314" s="115"/>
      <c r="CI314" s="115"/>
    </row>
    <row r="315" spans="78:87">
      <c r="BZ315" s="115"/>
      <c r="CA315" s="115"/>
      <c r="CB315" s="115"/>
      <c r="CC315" s="115"/>
      <c r="CD315" s="115"/>
      <c r="CE315" s="115"/>
      <c r="CF315" s="115"/>
      <c r="CG315" s="115"/>
      <c r="CH315" s="115"/>
      <c r="CI315" s="115"/>
    </row>
    <row r="316" spans="78:87">
      <c r="BZ316" s="115"/>
      <c r="CA316" s="115"/>
      <c r="CB316" s="115"/>
      <c r="CC316" s="115"/>
      <c r="CD316" s="115"/>
      <c r="CE316" s="115"/>
      <c r="CF316" s="115"/>
      <c r="CG316" s="115"/>
      <c r="CH316" s="115"/>
      <c r="CI316" s="115"/>
    </row>
    <row r="317" spans="78:87">
      <c r="BZ317" s="115"/>
      <c r="CA317" s="115"/>
      <c r="CB317" s="115"/>
      <c r="CC317" s="115"/>
      <c r="CD317" s="115"/>
      <c r="CE317" s="115"/>
      <c r="CF317" s="115"/>
      <c r="CG317" s="115"/>
      <c r="CH317" s="115"/>
      <c r="CI317" s="115"/>
    </row>
    <row r="318" spans="78:87">
      <c r="BZ318" s="115"/>
      <c r="CA318" s="115"/>
      <c r="CB318" s="115"/>
      <c r="CC318" s="115"/>
      <c r="CD318" s="115"/>
      <c r="CE318" s="115"/>
      <c r="CF318" s="115"/>
      <c r="CG318" s="115"/>
      <c r="CH318" s="115"/>
      <c r="CI318" s="115"/>
    </row>
    <row r="319" spans="78:87">
      <c r="BZ319" s="115"/>
      <c r="CA319" s="115"/>
      <c r="CB319" s="115"/>
      <c r="CC319" s="115"/>
      <c r="CD319" s="115"/>
      <c r="CE319" s="115"/>
      <c r="CF319" s="115"/>
      <c r="CG319" s="115"/>
      <c r="CH319" s="115"/>
      <c r="CI319" s="115"/>
    </row>
    <row r="320" spans="78:87">
      <c r="BZ320" s="115"/>
      <c r="CA320" s="115"/>
      <c r="CB320" s="115"/>
      <c r="CC320" s="115"/>
      <c r="CD320" s="115"/>
      <c r="CE320" s="115"/>
      <c r="CF320" s="115"/>
      <c r="CG320" s="115"/>
      <c r="CH320" s="115"/>
      <c r="CI320" s="115"/>
    </row>
    <row r="321" spans="78:87">
      <c r="BZ321" s="115"/>
      <c r="CA321" s="115"/>
      <c r="CB321" s="115"/>
      <c r="CC321" s="115"/>
      <c r="CD321" s="115"/>
      <c r="CE321" s="115"/>
      <c r="CF321" s="115"/>
      <c r="CG321" s="115"/>
      <c r="CH321" s="115"/>
      <c r="CI321" s="115"/>
    </row>
    <row r="322" spans="78:87">
      <c r="BZ322" s="115"/>
      <c r="CA322" s="115"/>
      <c r="CB322" s="115"/>
      <c r="CC322" s="115"/>
      <c r="CD322" s="115"/>
      <c r="CE322" s="115"/>
      <c r="CF322" s="115"/>
      <c r="CG322" s="115"/>
      <c r="CH322" s="115"/>
      <c r="CI322" s="115"/>
    </row>
    <row r="323" spans="78:87">
      <c r="BZ323" s="115"/>
      <c r="CA323" s="115"/>
      <c r="CB323" s="115"/>
      <c r="CC323" s="115"/>
      <c r="CD323" s="115"/>
      <c r="CE323" s="115"/>
      <c r="CF323" s="115"/>
      <c r="CG323" s="115"/>
      <c r="CH323" s="115"/>
      <c r="CI323" s="115"/>
    </row>
    <row r="324" spans="78:87">
      <c r="BZ324" s="115"/>
      <c r="CA324" s="115"/>
      <c r="CB324" s="115"/>
      <c r="CC324" s="115"/>
      <c r="CD324" s="115"/>
      <c r="CE324" s="115"/>
      <c r="CF324" s="115"/>
      <c r="CG324" s="115"/>
      <c r="CH324" s="115"/>
      <c r="CI324" s="115"/>
    </row>
    <row r="325" spans="78:87">
      <c r="BZ325" s="115"/>
      <c r="CA325" s="115"/>
      <c r="CB325" s="115"/>
      <c r="CC325" s="115"/>
      <c r="CD325" s="115"/>
      <c r="CE325" s="115"/>
      <c r="CF325" s="115"/>
      <c r="CG325" s="115"/>
      <c r="CH325" s="115"/>
      <c r="CI325" s="115"/>
    </row>
    <row r="326" spans="78:87">
      <c r="BZ326" s="115"/>
      <c r="CA326" s="115"/>
      <c r="CB326" s="115"/>
      <c r="CC326" s="115"/>
      <c r="CD326" s="115"/>
      <c r="CE326" s="115"/>
      <c r="CF326" s="115"/>
      <c r="CG326" s="115"/>
      <c r="CH326" s="115"/>
      <c r="CI326" s="115"/>
    </row>
    <row r="327" spans="78:87">
      <c r="BZ327" s="115"/>
      <c r="CA327" s="115"/>
      <c r="CB327" s="115"/>
      <c r="CC327" s="115"/>
      <c r="CD327" s="115"/>
      <c r="CE327" s="115"/>
      <c r="CF327" s="115"/>
      <c r="CG327" s="115"/>
      <c r="CH327" s="115"/>
      <c r="CI327" s="115"/>
    </row>
    <row r="328" spans="78:87">
      <c r="BZ328" s="115"/>
      <c r="CA328" s="115"/>
      <c r="CB328" s="115"/>
      <c r="CC328" s="115"/>
      <c r="CD328" s="115"/>
      <c r="CE328" s="115"/>
      <c r="CF328" s="115"/>
      <c r="CG328" s="115"/>
      <c r="CH328" s="115"/>
      <c r="CI328" s="115"/>
    </row>
    <row r="329" spans="78:87">
      <c r="BZ329" s="115"/>
      <c r="CA329" s="115"/>
      <c r="CB329" s="115"/>
      <c r="CC329" s="115"/>
      <c r="CD329" s="115"/>
      <c r="CE329" s="115"/>
      <c r="CF329" s="115"/>
      <c r="CG329" s="115"/>
      <c r="CH329" s="115"/>
      <c r="CI329" s="115"/>
    </row>
    <row r="330" spans="78:87">
      <c r="BZ330" s="115"/>
      <c r="CA330" s="115"/>
      <c r="CB330" s="115"/>
      <c r="CC330" s="115"/>
      <c r="CD330" s="115"/>
      <c r="CE330" s="115"/>
      <c r="CF330" s="115"/>
      <c r="CG330" s="115"/>
      <c r="CH330" s="115"/>
      <c r="CI330" s="115"/>
    </row>
    <row r="331" spans="78:87">
      <c r="BZ331" s="115"/>
      <c r="CA331" s="115"/>
      <c r="CB331" s="115"/>
      <c r="CC331" s="115"/>
      <c r="CD331" s="115"/>
      <c r="CE331" s="115"/>
      <c r="CF331" s="115"/>
      <c r="CG331" s="115"/>
      <c r="CH331" s="115"/>
      <c r="CI331" s="115"/>
    </row>
    <row r="332" spans="78:87">
      <c r="BZ332" s="115"/>
      <c r="CA332" s="115"/>
      <c r="CB332" s="115"/>
      <c r="CC332" s="115"/>
      <c r="CD332" s="115"/>
      <c r="CE332" s="115"/>
      <c r="CF332" s="115"/>
      <c r="CG332" s="115"/>
      <c r="CH332" s="115"/>
      <c r="CI332" s="115"/>
    </row>
    <row r="333" spans="78:87">
      <c r="BZ333" s="115"/>
      <c r="CA333" s="115"/>
      <c r="CB333" s="115"/>
      <c r="CC333" s="115"/>
      <c r="CD333" s="115"/>
      <c r="CE333" s="115"/>
      <c r="CF333" s="115"/>
      <c r="CG333" s="115"/>
      <c r="CH333" s="115"/>
      <c r="CI333" s="115"/>
    </row>
    <row r="334" spans="78:87">
      <c r="BZ334" s="115"/>
      <c r="CA334" s="115"/>
      <c r="CB334" s="115"/>
      <c r="CC334" s="115"/>
      <c r="CD334" s="115"/>
      <c r="CE334" s="115"/>
      <c r="CF334" s="115"/>
      <c r="CG334" s="115"/>
      <c r="CH334" s="115"/>
      <c r="CI334" s="115"/>
    </row>
    <row r="335" spans="78:87">
      <c r="BZ335" s="115"/>
      <c r="CA335" s="115"/>
      <c r="CB335" s="115"/>
      <c r="CC335" s="115"/>
      <c r="CD335" s="115"/>
      <c r="CE335" s="115"/>
      <c r="CF335" s="115"/>
      <c r="CG335" s="115"/>
      <c r="CH335" s="115"/>
      <c r="CI335" s="115"/>
    </row>
    <row r="336" spans="78:87">
      <c r="BZ336" s="115"/>
      <c r="CA336" s="115"/>
      <c r="CB336" s="115"/>
      <c r="CC336" s="115"/>
      <c r="CD336" s="115"/>
      <c r="CE336" s="115"/>
      <c r="CF336" s="115"/>
      <c r="CG336" s="115"/>
      <c r="CH336" s="115"/>
      <c r="CI336" s="115"/>
    </row>
    <row r="337" spans="78:87">
      <c r="BZ337" s="115"/>
      <c r="CA337" s="115"/>
      <c r="CB337" s="115"/>
      <c r="CC337" s="115"/>
      <c r="CD337" s="115"/>
      <c r="CE337" s="115"/>
      <c r="CF337" s="115"/>
      <c r="CG337" s="115"/>
      <c r="CH337" s="115"/>
      <c r="CI337" s="115"/>
    </row>
    <row r="338" spans="78:87">
      <c r="BZ338" s="115"/>
      <c r="CA338" s="115"/>
      <c r="CB338" s="115"/>
      <c r="CC338" s="115"/>
      <c r="CD338" s="115"/>
      <c r="CE338" s="115"/>
      <c r="CF338" s="115"/>
      <c r="CG338" s="115"/>
      <c r="CH338" s="115"/>
      <c r="CI338" s="115"/>
    </row>
    <row r="339" spans="78:87">
      <c r="BZ339" s="115"/>
      <c r="CA339" s="115"/>
      <c r="CB339" s="115"/>
      <c r="CC339" s="115"/>
      <c r="CD339" s="115"/>
      <c r="CE339" s="115"/>
      <c r="CF339" s="115"/>
      <c r="CG339" s="115"/>
      <c r="CH339" s="115"/>
      <c r="CI339" s="115"/>
    </row>
    <row r="340" spans="78:87">
      <c r="BZ340" s="115"/>
      <c r="CA340" s="115"/>
      <c r="CB340" s="115"/>
      <c r="CC340" s="115"/>
      <c r="CD340" s="115"/>
      <c r="CE340" s="115"/>
      <c r="CF340" s="115"/>
      <c r="CG340" s="115"/>
      <c r="CH340" s="115"/>
      <c r="CI340" s="115"/>
    </row>
    <row r="341" spans="78:87">
      <c r="BZ341" s="115"/>
      <c r="CA341" s="115"/>
      <c r="CB341" s="115"/>
      <c r="CC341" s="115"/>
      <c r="CD341" s="115"/>
      <c r="CE341" s="115"/>
      <c r="CF341" s="115"/>
      <c r="CG341" s="115"/>
      <c r="CH341" s="115"/>
      <c r="CI341" s="115"/>
    </row>
    <row r="342" spans="78:87">
      <c r="BZ342" s="115"/>
      <c r="CA342" s="115"/>
      <c r="CB342" s="115"/>
      <c r="CC342" s="115"/>
      <c r="CD342" s="115"/>
      <c r="CE342" s="115"/>
      <c r="CF342" s="115"/>
      <c r="CG342" s="115"/>
      <c r="CH342" s="115"/>
      <c r="CI342" s="115"/>
    </row>
    <row r="343" spans="78:87">
      <c r="BZ343" s="115"/>
      <c r="CA343" s="115"/>
      <c r="CB343" s="115"/>
      <c r="CC343" s="115"/>
      <c r="CD343" s="115"/>
      <c r="CE343" s="115"/>
      <c r="CF343" s="115"/>
      <c r="CG343" s="115"/>
      <c r="CH343" s="115"/>
      <c r="CI343" s="115"/>
    </row>
    <row r="344" spans="78:87">
      <c r="BZ344" s="115"/>
      <c r="CA344" s="115"/>
      <c r="CB344" s="115"/>
      <c r="CC344" s="115"/>
      <c r="CD344" s="115"/>
      <c r="CE344" s="115"/>
      <c r="CF344" s="115"/>
      <c r="CG344" s="115"/>
      <c r="CH344" s="115"/>
      <c r="CI344" s="115"/>
    </row>
    <row r="345" spans="78:87">
      <c r="BZ345" s="115"/>
      <c r="CA345" s="115"/>
      <c r="CB345" s="115"/>
      <c r="CC345" s="115"/>
      <c r="CD345" s="115"/>
      <c r="CE345" s="115"/>
      <c r="CF345" s="115"/>
      <c r="CG345" s="115"/>
      <c r="CH345" s="115"/>
      <c r="CI345" s="115"/>
    </row>
    <row r="346" spans="78:87">
      <c r="BZ346" s="115"/>
      <c r="CA346" s="115"/>
      <c r="CB346" s="115"/>
      <c r="CC346" s="115"/>
      <c r="CD346" s="115"/>
      <c r="CE346" s="115"/>
      <c r="CF346" s="115"/>
      <c r="CG346" s="115"/>
      <c r="CH346" s="115"/>
      <c r="CI346" s="115"/>
    </row>
    <row r="347" spans="78:87">
      <c r="BZ347" s="115"/>
      <c r="CA347" s="115"/>
      <c r="CB347" s="115"/>
      <c r="CC347" s="115"/>
      <c r="CD347" s="115"/>
      <c r="CE347" s="115"/>
      <c r="CF347" s="115"/>
      <c r="CG347" s="115"/>
      <c r="CH347" s="115"/>
      <c r="CI347" s="115"/>
    </row>
    <row r="348" spans="78:87">
      <c r="BZ348" s="115"/>
      <c r="CA348" s="115"/>
      <c r="CB348" s="115"/>
      <c r="CC348" s="115"/>
      <c r="CD348" s="115"/>
      <c r="CE348" s="115"/>
      <c r="CF348" s="115"/>
      <c r="CG348" s="115"/>
      <c r="CH348" s="115"/>
      <c r="CI348" s="115"/>
    </row>
    <row r="349" spans="78:87">
      <c r="BZ349" s="115"/>
      <c r="CA349" s="115"/>
      <c r="CB349" s="115"/>
      <c r="CC349" s="115"/>
      <c r="CD349" s="115"/>
      <c r="CE349" s="115"/>
      <c r="CF349" s="115"/>
      <c r="CG349" s="115"/>
      <c r="CH349" s="115"/>
      <c r="CI349" s="115"/>
    </row>
    <row r="350" spans="78:87">
      <c r="BZ350" s="115"/>
      <c r="CA350" s="115"/>
      <c r="CB350" s="115"/>
      <c r="CC350" s="115"/>
      <c r="CD350" s="115"/>
      <c r="CE350" s="115"/>
      <c r="CF350" s="115"/>
      <c r="CG350" s="115"/>
      <c r="CH350" s="115"/>
      <c r="CI350" s="115"/>
    </row>
    <row r="351" spans="78:87">
      <c r="BZ351" s="115"/>
      <c r="CA351" s="115"/>
      <c r="CB351" s="115"/>
      <c r="CC351" s="115"/>
      <c r="CD351" s="115"/>
      <c r="CE351" s="115"/>
      <c r="CF351" s="115"/>
      <c r="CG351" s="115"/>
      <c r="CH351" s="115"/>
      <c r="CI351" s="115"/>
    </row>
    <row r="352" spans="78:87">
      <c r="BZ352" s="115"/>
      <c r="CA352" s="115"/>
      <c r="CB352" s="115"/>
      <c r="CC352" s="115"/>
      <c r="CD352" s="115"/>
      <c r="CE352" s="115"/>
      <c r="CF352" s="115"/>
      <c r="CG352" s="115"/>
      <c r="CH352" s="115"/>
      <c r="CI352" s="115"/>
    </row>
    <row r="353" spans="78:87">
      <c r="BZ353" s="115"/>
      <c r="CA353" s="115"/>
      <c r="CB353" s="115"/>
      <c r="CC353" s="115"/>
      <c r="CD353" s="115"/>
      <c r="CE353" s="115"/>
      <c r="CF353" s="115"/>
      <c r="CG353" s="115"/>
      <c r="CH353" s="115"/>
      <c r="CI353" s="115"/>
    </row>
    <row r="354" spans="78:87">
      <c r="BZ354" s="115"/>
      <c r="CA354" s="115"/>
      <c r="CB354" s="115"/>
      <c r="CC354" s="115"/>
      <c r="CD354" s="115"/>
      <c r="CE354" s="115"/>
      <c r="CF354" s="115"/>
      <c r="CG354" s="115"/>
      <c r="CH354" s="115"/>
      <c r="CI354" s="115"/>
    </row>
    <row r="355" spans="78:87">
      <c r="BZ355" s="115"/>
      <c r="CA355" s="115"/>
      <c r="CB355" s="115"/>
      <c r="CC355" s="115"/>
      <c r="CD355" s="115"/>
      <c r="CE355" s="115"/>
      <c r="CF355" s="115"/>
      <c r="CG355" s="115"/>
      <c r="CH355" s="115"/>
      <c r="CI355" s="115"/>
    </row>
    <row r="356" spans="78:87">
      <c r="BZ356" s="115"/>
      <c r="CA356" s="115"/>
      <c r="CB356" s="115"/>
      <c r="CC356" s="115"/>
      <c r="CD356" s="115"/>
      <c r="CE356" s="115"/>
      <c r="CF356" s="115"/>
      <c r="CG356" s="115"/>
      <c r="CH356" s="115"/>
      <c r="CI356" s="115"/>
    </row>
    <row r="357" spans="78:87">
      <c r="BZ357" s="115"/>
      <c r="CA357" s="115"/>
      <c r="CB357" s="115"/>
      <c r="CC357" s="115"/>
      <c r="CD357" s="115"/>
      <c r="CE357" s="115"/>
      <c r="CF357" s="115"/>
      <c r="CG357" s="115"/>
      <c r="CH357" s="115"/>
      <c r="CI357" s="115"/>
    </row>
    <row r="358" spans="78:87">
      <c r="BZ358" s="115"/>
      <c r="CA358" s="115"/>
      <c r="CB358" s="115"/>
      <c r="CC358" s="115"/>
      <c r="CD358" s="115"/>
      <c r="CE358" s="115"/>
      <c r="CF358" s="115"/>
      <c r="CG358" s="115"/>
      <c r="CH358" s="115"/>
      <c r="CI358" s="115"/>
    </row>
    <row r="359" spans="78:87">
      <c r="BZ359" s="115"/>
      <c r="CA359" s="115"/>
      <c r="CB359" s="115"/>
      <c r="CC359" s="115"/>
      <c r="CD359" s="115"/>
      <c r="CE359" s="115"/>
      <c r="CF359" s="115"/>
      <c r="CG359" s="115"/>
      <c r="CH359" s="115"/>
      <c r="CI359" s="115"/>
    </row>
    <row r="360" spans="78:87">
      <c r="BZ360" s="115"/>
      <c r="CA360" s="115"/>
      <c r="CB360" s="115"/>
      <c r="CC360" s="115"/>
      <c r="CD360" s="115"/>
      <c r="CE360" s="115"/>
      <c r="CF360" s="115"/>
      <c r="CG360" s="115"/>
      <c r="CH360" s="115"/>
      <c r="CI360" s="115"/>
    </row>
    <row r="361" spans="78:87">
      <c r="BZ361" s="115"/>
      <c r="CA361" s="115"/>
      <c r="CB361" s="115"/>
      <c r="CC361" s="115"/>
      <c r="CD361" s="115"/>
      <c r="CE361" s="115"/>
      <c r="CF361" s="115"/>
      <c r="CG361" s="115"/>
      <c r="CH361" s="115"/>
      <c r="CI361" s="115"/>
    </row>
    <row r="362" spans="78:87">
      <c r="BZ362" s="115"/>
      <c r="CA362" s="115"/>
      <c r="CB362" s="115"/>
      <c r="CC362" s="115"/>
      <c r="CD362" s="115"/>
      <c r="CE362" s="115"/>
      <c r="CF362" s="115"/>
      <c r="CG362" s="115"/>
      <c r="CH362" s="115"/>
      <c r="CI362" s="115"/>
    </row>
    <row r="363" spans="78:87">
      <c r="BZ363" s="115"/>
      <c r="CA363" s="115"/>
      <c r="CB363" s="115"/>
      <c r="CC363" s="115"/>
      <c r="CD363" s="115"/>
      <c r="CE363" s="115"/>
      <c r="CF363" s="115"/>
      <c r="CG363" s="115"/>
      <c r="CH363" s="115"/>
      <c r="CI363" s="115"/>
    </row>
    <row r="364" spans="78:87">
      <c r="BZ364" s="115"/>
      <c r="CA364" s="115"/>
      <c r="CB364" s="115"/>
      <c r="CC364" s="115"/>
      <c r="CD364" s="115"/>
      <c r="CE364" s="115"/>
      <c r="CF364" s="115"/>
      <c r="CG364" s="115"/>
      <c r="CH364" s="115"/>
      <c r="CI364" s="115"/>
    </row>
    <row r="365" spans="78:87">
      <c r="BZ365" s="115"/>
      <c r="CA365" s="115"/>
      <c r="CB365" s="115"/>
      <c r="CC365" s="115"/>
      <c r="CD365" s="115"/>
      <c r="CE365" s="115"/>
      <c r="CF365" s="115"/>
      <c r="CG365" s="115"/>
      <c r="CH365" s="115"/>
      <c r="CI365" s="115"/>
    </row>
    <row r="366" spans="78:87">
      <c r="BZ366" s="115"/>
      <c r="CA366" s="115"/>
      <c r="CB366" s="115"/>
      <c r="CC366" s="115"/>
      <c r="CD366" s="115"/>
      <c r="CE366" s="115"/>
      <c r="CF366" s="115"/>
      <c r="CG366" s="115"/>
      <c r="CH366" s="115"/>
      <c r="CI366" s="115"/>
    </row>
    <row r="367" spans="78:87">
      <c r="BZ367" s="115"/>
      <c r="CA367" s="115"/>
      <c r="CB367" s="115"/>
      <c r="CC367" s="115"/>
      <c r="CD367" s="115"/>
      <c r="CE367" s="115"/>
      <c r="CF367" s="115"/>
      <c r="CG367" s="115"/>
      <c r="CH367" s="115"/>
      <c r="CI367" s="115"/>
    </row>
    <row r="368" spans="78:87">
      <c r="BZ368" s="115"/>
      <c r="CA368" s="115"/>
      <c r="CB368" s="115"/>
      <c r="CC368" s="115"/>
      <c r="CD368" s="115"/>
      <c r="CE368" s="115"/>
      <c r="CF368" s="115"/>
      <c r="CG368" s="115"/>
      <c r="CH368" s="115"/>
      <c r="CI368" s="115"/>
    </row>
    <row r="369" spans="78:87">
      <c r="BZ369" s="115"/>
      <c r="CA369" s="115"/>
      <c r="CB369" s="115"/>
      <c r="CC369" s="115"/>
      <c r="CD369" s="115"/>
      <c r="CE369" s="115"/>
      <c r="CF369" s="115"/>
      <c r="CG369" s="115"/>
      <c r="CH369" s="115"/>
      <c r="CI369" s="115"/>
    </row>
    <row r="370" spans="78:87">
      <c r="BZ370" s="115"/>
      <c r="CA370" s="115"/>
      <c r="CB370" s="115"/>
      <c r="CC370" s="115"/>
      <c r="CD370" s="115"/>
      <c r="CE370" s="115"/>
      <c r="CF370" s="115"/>
      <c r="CG370" s="115"/>
      <c r="CH370" s="115"/>
      <c r="CI370" s="115"/>
    </row>
    <row r="371" spans="78:87">
      <c r="BZ371" s="115"/>
      <c r="CA371" s="115"/>
      <c r="CB371" s="115"/>
      <c r="CC371" s="115"/>
      <c r="CD371" s="115"/>
      <c r="CE371" s="115"/>
      <c r="CF371" s="115"/>
      <c r="CG371" s="115"/>
      <c r="CH371" s="115"/>
      <c r="CI371" s="115"/>
    </row>
    <row r="372" spans="78:87">
      <c r="BZ372" s="115"/>
      <c r="CA372" s="115"/>
      <c r="CB372" s="115"/>
      <c r="CC372" s="115"/>
      <c r="CD372" s="115"/>
      <c r="CE372" s="115"/>
      <c r="CF372" s="115"/>
      <c r="CG372" s="115"/>
      <c r="CH372" s="115"/>
      <c r="CI372" s="115"/>
    </row>
    <row r="373" spans="78:87">
      <c r="BZ373" s="115"/>
      <c r="CA373" s="115"/>
      <c r="CB373" s="115"/>
      <c r="CC373" s="115"/>
      <c r="CD373" s="115"/>
      <c r="CE373" s="115"/>
      <c r="CF373" s="115"/>
      <c r="CG373" s="115"/>
      <c r="CH373" s="115"/>
      <c r="CI373" s="115"/>
    </row>
    <row r="374" spans="78:87">
      <c r="BZ374" s="115"/>
      <c r="CA374" s="115"/>
      <c r="CB374" s="115"/>
      <c r="CC374" s="115"/>
      <c r="CD374" s="115"/>
      <c r="CE374" s="115"/>
      <c r="CF374" s="115"/>
      <c r="CG374" s="115"/>
      <c r="CH374" s="115"/>
      <c r="CI374" s="115"/>
    </row>
    <row r="375" spans="78:87">
      <c r="BZ375" s="115"/>
      <c r="CA375" s="115"/>
      <c r="CB375" s="115"/>
      <c r="CC375" s="115"/>
      <c r="CD375" s="115"/>
      <c r="CE375" s="115"/>
      <c r="CF375" s="115"/>
      <c r="CG375" s="115"/>
      <c r="CH375" s="115"/>
      <c r="CI375" s="115"/>
    </row>
    <row r="376" spans="78:87">
      <c r="BZ376" s="115"/>
      <c r="CA376" s="115"/>
      <c r="CB376" s="115"/>
      <c r="CC376" s="115"/>
      <c r="CD376" s="115"/>
      <c r="CE376" s="115"/>
      <c r="CF376" s="115"/>
      <c r="CG376" s="115"/>
      <c r="CH376" s="115"/>
      <c r="CI376" s="115"/>
    </row>
    <row r="377" spans="78:87">
      <c r="BZ377" s="115"/>
      <c r="CA377" s="115"/>
      <c r="CB377" s="115"/>
      <c r="CC377" s="115"/>
      <c r="CD377" s="115"/>
      <c r="CE377" s="115"/>
      <c r="CF377" s="115"/>
      <c r="CG377" s="115"/>
      <c r="CH377" s="115"/>
      <c r="CI377" s="115"/>
    </row>
    <row r="378" spans="78:87">
      <c r="BZ378" s="115"/>
      <c r="CA378" s="115"/>
      <c r="CB378" s="115"/>
      <c r="CC378" s="115"/>
      <c r="CD378" s="115"/>
      <c r="CE378" s="115"/>
      <c r="CF378" s="115"/>
      <c r="CG378" s="115"/>
      <c r="CH378" s="115"/>
      <c r="CI378" s="115"/>
    </row>
    <row r="379" spans="78:87">
      <c r="BZ379" s="115"/>
      <c r="CA379" s="115"/>
      <c r="CB379" s="115"/>
      <c r="CC379" s="115"/>
      <c r="CD379" s="115"/>
      <c r="CE379" s="115"/>
      <c r="CF379" s="115"/>
      <c r="CG379" s="115"/>
      <c r="CH379" s="115"/>
      <c r="CI379" s="115"/>
    </row>
    <row r="380" spans="78:87">
      <c r="BZ380" s="115"/>
      <c r="CA380" s="115"/>
      <c r="CB380" s="115"/>
      <c r="CC380" s="115"/>
      <c r="CD380" s="115"/>
      <c r="CE380" s="115"/>
      <c r="CF380" s="115"/>
      <c r="CG380" s="115"/>
      <c r="CH380" s="115"/>
      <c r="CI380" s="115"/>
    </row>
    <row r="381" spans="78:87">
      <c r="BZ381" s="115"/>
      <c r="CA381" s="115"/>
      <c r="CB381" s="115"/>
      <c r="CC381" s="115"/>
      <c r="CD381" s="115"/>
      <c r="CE381" s="115"/>
      <c r="CF381" s="115"/>
      <c r="CG381" s="115"/>
      <c r="CH381" s="115"/>
      <c r="CI381" s="115"/>
    </row>
    <row r="382" spans="78:87">
      <c r="BZ382" s="115"/>
      <c r="CA382" s="115"/>
      <c r="CB382" s="115"/>
      <c r="CC382" s="115"/>
      <c r="CD382" s="115"/>
      <c r="CE382" s="115"/>
      <c r="CF382" s="115"/>
      <c r="CG382" s="115"/>
      <c r="CH382" s="115"/>
      <c r="CI382" s="115"/>
    </row>
    <row r="383" spans="78:87">
      <c r="BZ383" s="115"/>
      <c r="CA383" s="115"/>
      <c r="CB383" s="115"/>
      <c r="CC383" s="115"/>
      <c r="CD383" s="115"/>
      <c r="CE383" s="115"/>
      <c r="CF383" s="115"/>
      <c r="CG383" s="115"/>
      <c r="CH383" s="115"/>
      <c r="CI383" s="115"/>
    </row>
    <row r="384" spans="78:87">
      <c r="BZ384" s="115"/>
      <c r="CA384" s="115"/>
      <c r="CB384" s="115"/>
      <c r="CC384" s="115"/>
      <c r="CD384" s="115"/>
      <c r="CE384" s="115"/>
      <c r="CF384" s="115"/>
      <c r="CG384" s="115"/>
      <c r="CH384" s="115"/>
      <c r="CI384" s="115"/>
    </row>
    <row r="385" spans="78:87">
      <c r="BZ385" s="115"/>
      <c r="CA385" s="115"/>
      <c r="CB385" s="115"/>
      <c r="CC385" s="115"/>
      <c r="CD385" s="115"/>
      <c r="CE385" s="115"/>
      <c r="CF385" s="115"/>
      <c r="CG385" s="115"/>
      <c r="CH385" s="115"/>
      <c r="CI385" s="115"/>
    </row>
    <row r="386" spans="78:87">
      <c r="BZ386" s="115"/>
      <c r="CA386" s="115"/>
      <c r="CB386" s="115"/>
      <c r="CC386" s="115"/>
      <c r="CD386" s="115"/>
      <c r="CE386" s="115"/>
      <c r="CF386" s="115"/>
      <c r="CG386" s="115"/>
      <c r="CH386" s="115"/>
      <c r="CI386" s="115"/>
    </row>
    <row r="387" spans="78:87">
      <c r="BZ387" s="115"/>
      <c r="CA387" s="115"/>
      <c r="CB387" s="115"/>
      <c r="CC387" s="115"/>
      <c r="CD387" s="115"/>
      <c r="CE387" s="115"/>
      <c r="CF387" s="115"/>
      <c r="CG387" s="115"/>
      <c r="CH387" s="115"/>
      <c r="CI387" s="115"/>
    </row>
    <row r="388" spans="78:87">
      <c r="BZ388" s="115"/>
      <c r="CA388" s="115"/>
      <c r="CB388" s="115"/>
      <c r="CC388" s="115"/>
      <c r="CD388" s="115"/>
      <c r="CE388" s="115"/>
      <c r="CF388" s="115"/>
      <c r="CG388" s="115"/>
      <c r="CH388" s="115"/>
      <c r="CI388" s="115"/>
    </row>
    <row r="389" spans="78:87">
      <c r="BZ389" s="115"/>
      <c r="CA389" s="115"/>
      <c r="CB389" s="115"/>
      <c r="CC389" s="115"/>
      <c r="CD389" s="115"/>
      <c r="CE389" s="115"/>
      <c r="CF389" s="115"/>
      <c r="CG389" s="115"/>
      <c r="CH389" s="115"/>
      <c r="CI389" s="115"/>
    </row>
    <row r="390" spans="78:87">
      <c r="BZ390" s="115"/>
      <c r="CA390" s="115"/>
      <c r="CB390" s="115"/>
      <c r="CC390" s="115"/>
      <c r="CD390" s="115"/>
      <c r="CE390" s="115"/>
      <c r="CF390" s="115"/>
      <c r="CG390" s="115"/>
      <c r="CH390" s="115"/>
      <c r="CI390" s="115"/>
    </row>
    <row r="391" spans="78:87">
      <c r="BZ391" s="115"/>
      <c r="CA391" s="115"/>
      <c r="CB391" s="115"/>
      <c r="CC391" s="115"/>
      <c r="CD391" s="115"/>
      <c r="CE391" s="115"/>
      <c r="CF391" s="115"/>
      <c r="CG391" s="115"/>
      <c r="CH391" s="115"/>
      <c r="CI391" s="115"/>
    </row>
    <row r="392" spans="78:87">
      <c r="BZ392" s="115"/>
      <c r="CA392" s="115"/>
      <c r="CB392" s="115"/>
      <c r="CC392" s="115"/>
      <c r="CD392" s="115"/>
      <c r="CE392" s="115"/>
      <c r="CF392" s="115"/>
      <c r="CG392" s="115"/>
      <c r="CH392" s="115"/>
      <c r="CI392" s="115"/>
    </row>
    <row r="393" spans="78:87">
      <c r="BZ393" s="115"/>
      <c r="CA393" s="115"/>
      <c r="CB393" s="115"/>
      <c r="CC393" s="115"/>
      <c r="CD393" s="115"/>
      <c r="CE393" s="115"/>
      <c r="CF393" s="115"/>
      <c r="CG393" s="115"/>
      <c r="CH393" s="115"/>
      <c r="CI393" s="115"/>
    </row>
    <row r="394" spans="78:87">
      <c r="BZ394" s="115"/>
      <c r="CA394" s="115"/>
      <c r="CB394" s="115"/>
      <c r="CC394" s="115"/>
      <c r="CD394" s="115"/>
      <c r="CE394" s="115"/>
      <c r="CF394" s="115"/>
      <c r="CG394" s="115"/>
      <c r="CH394" s="115"/>
      <c r="CI394" s="115"/>
    </row>
    <row r="395" spans="78:87">
      <c r="BZ395" s="115"/>
      <c r="CA395" s="115"/>
      <c r="CB395" s="115"/>
      <c r="CC395" s="115"/>
      <c r="CD395" s="115"/>
      <c r="CE395" s="115"/>
      <c r="CF395" s="115"/>
      <c r="CG395" s="115"/>
      <c r="CH395" s="115"/>
      <c r="CI395" s="115"/>
    </row>
    <row r="396" spans="78:87">
      <c r="BZ396" s="115"/>
      <c r="CA396" s="115"/>
      <c r="CB396" s="115"/>
      <c r="CC396" s="115"/>
      <c r="CD396" s="115"/>
      <c r="CE396" s="115"/>
      <c r="CF396" s="115"/>
      <c r="CG396" s="115"/>
      <c r="CH396" s="115"/>
      <c r="CI396" s="115"/>
    </row>
    <row r="397" spans="78:87">
      <c r="BZ397" s="115"/>
      <c r="CA397" s="115"/>
      <c r="CB397" s="115"/>
      <c r="CC397" s="115"/>
      <c r="CD397" s="115"/>
      <c r="CE397" s="115"/>
      <c r="CF397" s="115"/>
      <c r="CG397" s="115"/>
      <c r="CH397" s="115"/>
      <c r="CI397" s="115"/>
    </row>
    <row r="398" spans="78:87">
      <c r="BZ398" s="115"/>
      <c r="CA398" s="115"/>
      <c r="CB398" s="115"/>
      <c r="CC398" s="115"/>
      <c r="CD398" s="115"/>
      <c r="CE398" s="115"/>
      <c r="CF398" s="115"/>
      <c r="CG398" s="115"/>
      <c r="CH398" s="115"/>
      <c r="CI398" s="115"/>
    </row>
    <row r="399" spans="78:87">
      <c r="BZ399" s="115"/>
      <c r="CA399" s="115"/>
      <c r="CB399" s="115"/>
      <c r="CC399" s="115"/>
      <c r="CD399" s="115"/>
      <c r="CE399" s="115"/>
      <c r="CF399" s="115"/>
      <c r="CG399" s="115"/>
      <c r="CH399" s="115"/>
      <c r="CI399" s="115"/>
    </row>
    <row r="400" spans="78:87">
      <c r="BZ400" s="115"/>
      <c r="CA400" s="115"/>
      <c r="CB400" s="115"/>
      <c r="CC400" s="115"/>
      <c r="CD400" s="115"/>
      <c r="CE400" s="115"/>
      <c r="CF400" s="115"/>
      <c r="CG400" s="115"/>
      <c r="CH400" s="115"/>
      <c r="CI400" s="115"/>
    </row>
    <row r="401" spans="78:87">
      <c r="BZ401" s="115"/>
      <c r="CA401" s="115"/>
      <c r="CB401" s="115"/>
      <c r="CC401" s="115"/>
      <c r="CD401" s="115"/>
      <c r="CE401" s="115"/>
      <c r="CF401" s="115"/>
      <c r="CG401" s="115"/>
      <c r="CH401" s="115"/>
      <c r="CI401" s="115"/>
    </row>
    <row r="402" spans="78:87">
      <c r="BZ402" s="115"/>
      <c r="CA402" s="115"/>
      <c r="CB402" s="115"/>
      <c r="CC402" s="115"/>
      <c r="CD402" s="115"/>
      <c r="CE402" s="115"/>
      <c r="CF402" s="115"/>
      <c r="CG402" s="115"/>
      <c r="CH402" s="115"/>
      <c r="CI402" s="115"/>
    </row>
    <row r="403" spans="78:87">
      <c r="BZ403" s="115"/>
      <c r="CA403" s="115"/>
      <c r="CB403" s="115"/>
      <c r="CC403" s="115"/>
      <c r="CD403" s="115"/>
      <c r="CE403" s="115"/>
      <c r="CF403" s="115"/>
      <c r="CG403" s="115"/>
      <c r="CH403" s="115"/>
      <c r="CI403" s="115"/>
    </row>
    <row r="404" spans="78:87">
      <c r="BZ404" s="115"/>
      <c r="CA404" s="115"/>
      <c r="CB404" s="115"/>
      <c r="CC404" s="115"/>
      <c r="CD404" s="115"/>
      <c r="CE404" s="115"/>
      <c r="CF404" s="115"/>
      <c r="CG404" s="115"/>
      <c r="CH404" s="115"/>
      <c r="CI404" s="115"/>
    </row>
    <row r="405" spans="78:87">
      <c r="BZ405" s="115"/>
      <c r="CA405" s="115"/>
      <c r="CB405" s="115"/>
      <c r="CC405" s="115"/>
      <c r="CD405" s="115"/>
      <c r="CE405" s="115"/>
      <c r="CF405" s="115"/>
      <c r="CG405" s="115"/>
      <c r="CH405" s="115"/>
      <c r="CI405" s="115"/>
    </row>
    <row r="406" spans="78:87">
      <c r="BZ406" s="115"/>
      <c r="CA406" s="115"/>
      <c r="CB406" s="115"/>
      <c r="CC406" s="115"/>
      <c r="CD406" s="115"/>
      <c r="CE406" s="115"/>
      <c r="CF406" s="115"/>
      <c r="CG406" s="115"/>
      <c r="CH406" s="115"/>
      <c r="CI406" s="115"/>
    </row>
    <row r="407" spans="78:87">
      <c r="BZ407" s="115"/>
      <c r="CA407" s="115"/>
      <c r="CB407" s="115"/>
      <c r="CC407" s="115"/>
      <c r="CD407" s="115"/>
      <c r="CE407" s="115"/>
      <c r="CF407" s="115"/>
      <c r="CG407" s="115"/>
      <c r="CH407" s="115"/>
      <c r="CI407" s="115"/>
    </row>
    <row r="408" spans="78:87">
      <c r="BZ408" s="115"/>
      <c r="CA408" s="115"/>
      <c r="CB408" s="115"/>
      <c r="CC408" s="115"/>
      <c r="CD408" s="115"/>
      <c r="CE408" s="115"/>
      <c r="CF408" s="115"/>
      <c r="CG408" s="115"/>
      <c r="CH408" s="115"/>
      <c r="CI408" s="115"/>
    </row>
    <row r="409" spans="78:87">
      <c r="BZ409" s="115"/>
      <c r="CA409" s="115"/>
      <c r="CB409" s="115"/>
      <c r="CC409" s="115"/>
      <c r="CD409" s="115"/>
      <c r="CE409" s="115"/>
      <c r="CF409" s="115"/>
      <c r="CG409" s="115"/>
      <c r="CH409" s="115"/>
      <c r="CI409" s="115"/>
    </row>
    <row r="410" spans="78:87">
      <c r="BZ410" s="115"/>
      <c r="CA410" s="115"/>
      <c r="CB410" s="115"/>
      <c r="CC410" s="115"/>
      <c r="CD410" s="115"/>
      <c r="CE410" s="115"/>
      <c r="CF410" s="115"/>
      <c r="CG410" s="115"/>
      <c r="CH410" s="115"/>
      <c r="CI410" s="115"/>
    </row>
    <row r="411" spans="78:87">
      <c r="BZ411" s="115"/>
      <c r="CA411" s="115"/>
      <c r="CB411" s="115"/>
      <c r="CC411" s="115"/>
      <c r="CD411" s="115"/>
      <c r="CE411" s="115"/>
      <c r="CF411" s="115"/>
      <c r="CG411" s="115"/>
      <c r="CH411" s="115"/>
      <c r="CI411" s="115"/>
    </row>
    <row r="412" spans="78:87">
      <c r="BZ412" s="115"/>
      <c r="CA412" s="115"/>
      <c r="CB412" s="115"/>
      <c r="CC412" s="115"/>
      <c r="CD412" s="115"/>
      <c r="CE412" s="115"/>
      <c r="CF412" s="115"/>
      <c r="CG412" s="115"/>
      <c r="CH412" s="115"/>
      <c r="CI412" s="115"/>
    </row>
    <row r="413" spans="78:87">
      <c r="BZ413" s="115"/>
      <c r="CA413" s="115"/>
      <c r="CB413" s="115"/>
      <c r="CC413" s="115"/>
      <c r="CD413" s="115"/>
      <c r="CE413" s="115"/>
      <c r="CF413" s="115"/>
      <c r="CG413" s="115"/>
      <c r="CH413" s="115"/>
      <c r="CI413" s="115"/>
    </row>
    <row r="414" spans="78:87">
      <c r="BZ414" s="115"/>
      <c r="CA414" s="115"/>
      <c r="CB414" s="115"/>
      <c r="CC414" s="115"/>
      <c r="CD414" s="115"/>
      <c r="CE414" s="115"/>
      <c r="CF414" s="115"/>
      <c r="CG414" s="115"/>
      <c r="CH414" s="115"/>
      <c r="CI414" s="115"/>
    </row>
    <row r="415" spans="78:87">
      <c r="BZ415" s="115"/>
      <c r="CA415" s="115"/>
      <c r="CB415" s="115"/>
      <c r="CC415" s="115"/>
      <c r="CD415" s="115"/>
      <c r="CE415" s="115"/>
      <c r="CF415" s="115"/>
      <c r="CG415" s="115"/>
      <c r="CH415" s="115"/>
      <c r="CI415" s="115"/>
    </row>
    <row r="416" spans="78:87">
      <c r="BZ416" s="115"/>
      <c r="CA416" s="115"/>
      <c r="CB416" s="115"/>
      <c r="CC416" s="115"/>
      <c r="CD416" s="115"/>
      <c r="CE416" s="115"/>
      <c r="CF416" s="115"/>
      <c r="CG416" s="115"/>
      <c r="CH416" s="115"/>
      <c r="CI416" s="115"/>
    </row>
    <row r="417" spans="78:87">
      <c r="BZ417" s="115"/>
      <c r="CA417" s="115"/>
      <c r="CB417" s="115"/>
      <c r="CC417" s="115"/>
      <c r="CD417" s="115"/>
      <c r="CE417" s="115"/>
      <c r="CF417" s="115"/>
      <c r="CG417" s="115"/>
      <c r="CH417" s="115"/>
      <c r="CI417" s="115"/>
    </row>
    <row r="418" spans="78:87">
      <c r="BZ418" s="115"/>
      <c r="CA418" s="115"/>
      <c r="CB418" s="115"/>
      <c r="CC418" s="115"/>
      <c r="CD418" s="115"/>
      <c r="CE418" s="115"/>
      <c r="CF418" s="115"/>
      <c r="CG418" s="115"/>
      <c r="CH418" s="115"/>
      <c r="CI418" s="115"/>
    </row>
    <row r="419" spans="78:87">
      <c r="BZ419" s="115"/>
      <c r="CA419" s="115"/>
      <c r="CB419" s="115"/>
      <c r="CC419" s="115"/>
      <c r="CD419" s="115"/>
      <c r="CE419" s="115"/>
      <c r="CF419" s="115"/>
      <c r="CG419" s="115"/>
      <c r="CH419" s="115"/>
      <c r="CI419" s="115"/>
    </row>
    <row r="420" spans="78:87">
      <c r="BZ420" s="115"/>
      <c r="CA420" s="115"/>
      <c r="CB420" s="115"/>
      <c r="CC420" s="115"/>
      <c r="CD420" s="115"/>
      <c r="CE420" s="115"/>
      <c r="CF420" s="115"/>
      <c r="CG420" s="115"/>
      <c r="CH420" s="115"/>
      <c r="CI420" s="115"/>
    </row>
    <row r="421" spans="78:87">
      <c r="BZ421" s="115"/>
      <c r="CA421" s="115"/>
      <c r="CB421" s="115"/>
      <c r="CC421" s="115"/>
      <c r="CD421" s="115"/>
      <c r="CE421" s="115"/>
      <c r="CF421" s="115"/>
      <c r="CG421" s="115"/>
      <c r="CH421" s="115"/>
      <c r="CI421" s="115"/>
    </row>
    <row r="422" spans="78:87">
      <c r="BZ422" s="115"/>
      <c r="CA422" s="115"/>
      <c r="CB422" s="115"/>
      <c r="CC422" s="115"/>
      <c r="CD422" s="115"/>
      <c r="CE422" s="115"/>
      <c r="CF422" s="115"/>
      <c r="CG422" s="115"/>
      <c r="CH422" s="115"/>
      <c r="CI422" s="115"/>
    </row>
    <row r="423" spans="78:87">
      <c r="BZ423" s="115"/>
      <c r="CA423" s="115"/>
      <c r="CB423" s="115"/>
      <c r="CC423" s="115"/>
      <c r="CD423" s="115"/>
      <c r="CE423" s="115"/>
      <c r="CF423" s="115"/>
      <c r="CG423" s="115"/>
      <c r="CH423" s="115"/>
      <c r="CI423" s="115"/>
    </row>
    <row r="424" spans="78:87">
      <c r="BZ424" s="115"/>
      <c r="CA424" s="115"/>
      <c r="CB424" s="115"/>
      <c r="CC424" s="115"/>
      <c r="CD424" s="115"/>
      <c r="CE424" s="115"/>
      <c r="CF424" s="115"/>
      <c r="CG424" s="115"/>
      <c r="CH424" s="115"/>
      <c r="CI424" s="115"/>
    </row>
    <row r="425" spans="78:87">
      <c r="BZ425" s="115"/>
      <c r="CA425" s="115"/>
      <c r="CB425" s="115"/>
      <c r="CC425" s="115"/>
      <c r="CD425" s="115"/>
      <c r="CE425" s="115"/>
      <c r="CF425" s="115"/>
      <c r="CG425" s="115"/>
      <c r="CH425" s="115"/>
      <c r="CI425" s="115"/>
    </row>
    <row r="426" spans="78:87">
      <c r="BZ426" s="115"/>
      <c r="CA426" s="115"/>
      <c r="CB426" s="115"/>
      <c r="CC426" s="115"/>
      <c r="CD426" s="115"/>
      <c r="CE426" s="115"/>
      <c r="CF426" s="115"/>
      <c r="CG426" s="115"/>
      <c r="CH426" s="115"/>
      <c r="CI426" s="115"/>
    </row>
    <row r="427" spans="78:87">
      <c r="BZ427" s="115"/>
      <c r="CA427" s="115"/>
      <c r="CB427" s="115"/>
      <c r="CC427" s="115"/>
      <c r="CD427" s="115"/>
      <c r="CE427" s="115"/>
      <c r="CF427" s="115"/>
      <c r="CG427" s="115"/>
      <c r="CH427" s="115"/>
      <c r="CI427" s="115"/>
    </row>
    <row r="428" spans="78:87">
      <c r="BZ428" s="115"/>
      <c r="CA428" s="115"/>
      <c r="CB428" s="115"/>
      <c r="CC428" s="115"/>
      <c r="CD428" s="115"/>
      <c r="CE428" s="115"/>
      <c r="CF428" s="115"/>
      <c r="CG428" s="115"/>
      <c r="CH428" s="115"/>
      <c r="CI428" s="115"/>
    </row>
    <row r="429" spans="78:87">
      <c r="BZ429" s="115"/>
      <c r="CA429" s="115"/>
      <c r="CB429" s="115"/>
      <c r="CC429" s="115"/>
      <c r="CD429" s="115"/>
      <c r="CE429" s="115"/>
      <c r="CF429" s="115"/>
      <c r="CG429" s="115"/>
      <c r="CH429" s="115"/>
      <c r="CI429" s="115"/>
    </row>
    <row r="430" spans="78:87">
      <c r="BZ430" s="115"/>
      <c r="CA430" s="115"/>
      <c r="CB430" s="115"/>
      <c r="CC430" s="115"/>
      <c r="CD430" s="115"/>
      <c r="CE430" s="115"/>
      <c r="CF430" s="115"/>
      <c r="CG430" s="115"/>
      <c r="CH430" s="115"/>
      <c r="CI430" s="115"/>
    </row>
    <row r="431" spans="78:87">
      <c r="BZ431" s="115"/>
      <c r="CA431" s="115"/>
      <c r="CB431" s="115"/>
      <c r="CC431" s="115"/>
      <c r="CD431" s="115"/>
      <c r="CE431" s="115"/>
      <c r="CF431" s="115"/>
      <c r="CG431" s="115"/>
      <c r="CH431" s="115"/>
      <c r="CI431" s="115"/>
    </row>
    <row r="432" spans="78:87">
      <c r="BZ432" s="115"/>
      <c r="CA432" s="115"/>
      <c r="CB432" s="115"/>
      <c r="CC432" s="115"/>
      <c r="CD432" s="115"/>
      <c r="CE432" s="115"/>
      <c r="CF432" s="115"/>
      <c r="CG432" s="115"/>
      <c r="CH432" s="115"/>
      <c r="CI432" s="115"/>
    </row>
    <row r="433" spans="78:87">
      <c r="BZ433" s="115"/>
      <c r="CA433" s="115"/>
      <c r="CB433" s="115"/>
      <c r="CC433" s="115"/>
      <c r="CD433" s="115"/>
      <c r="CE433" s="115"/>
      <c r="CF433" s="115"/>
      <c r="CG433" s="115"/>
      <c r="CH433" s="115"/>
      <c r="CI433" s="115"/>
    </row>
    <row r="434" spans="78:87">
      <c r="BZ434" s="115"/>
      <c r="CA434" s="115"/>
      <c r="CB434" s="115"/>
      <c r="CC434" s="115"/>
      <c r="CD434" s="115"/>
      <c r="CE434" s="115"/>
      <c r="CF434" s="115"/>
      <c r="CG434" s="115"/>
      <c r="CH434" s="115"/>
      <c r="CI434" s="115"/>
    </row>
    <row r="435" spans="78:87">
      <c r="BZ435" s="115"/>
      <c r="CA435" s="115"/>
      <c r="CB435" s="115"/>
      <c r="CC435" s="115"/>
      <c r="CD435" s="115"/>
      <c r="CE435" s="115"/>
      <c r="CF435" s="115"/>
      <c r="CG435" s="115"/>
      <c r="CH435" s="115"/>
      <c r="CI435" s="115"/>
    </row>
    <row r="436" spans="78:87">
      <c r="BZ436" s="115"/>
      <c r="CA436" s="115"/>
      <c r="CB436" s="115"/>
      <c r="CC436" s="115"/>
      <c r="CD436" s="115"/>
      <c r="CE436" s="115"/>
      <c r="CF436" s="115"/>
      <c r="CG436" s="115"/>
      <c r="CH436" s="115"/>
      <c r="CI436" s="115"/>
    </row>
    <row r="437" spans="78:87">
      <c r="BZ437" s="115"/>
      <c r="CA437" s="115"/>
      <c r="CB437" s="115"/>
      <c r="CC437" s="115"/>
      <c r="CD437" s="115"/>
      <c r="CE437" s="115"/>
      <c r="CF437" s="115"/>
      <c r="CG437" s="115"/>
      <c r="CH437" s="115"/>
      <c r="CI437" s="115"/>
    </row>
    <row r="438" spans="78:87">
      <c r="BZ438" s="115"/>
      <c r="CA438" s="115"/>
      <c r="CB438" s="115"/>
      <c r="CC438" s="115"/>
      <c r="CD438" s="115"/>
      <c r="CE438" s="115"/>
      <c r="CF438" s="115"/>
      <c r="CG438" s="115"/>
      <c r="CH438" s="115"/>
      <c r="CI438" s="115"/>
    </row>
    <row r="439" spans="78:87">
      <c r="BZ439" s="115"/>
      <c r="CA439" s="115"/>
      <c r="CB439" s="115"/>
      <c r="CC439" s="115"/>
      <c r="CD439" s="115"/>
      <c r="CE439" s="115"/>
      <c r="CF439" s="115"/>
      <c r="CG439" s="115"/>
      <c r="CH439" s="115"/>
      <c r="CI439" s="115"/>
    </row>
    <row r="440" spans="78:87">
      <c r="BZ440" s="115"/>
      <c r="CA440" s="115"/>
      <c r="CB440" s="115"/>
      <c r="CC440" s="115"/>
      <c r="CD440" s="115"/>
      <c r="CE440" s="115"/>
      <c r="CF440" s="115"/>
      <c r="CG440" s="115"/>
      <c r="CH440" s="115"/>
      <c r="CI440" s="115"/>
    </row>
    <row r="441" spans="78:87">
      <c r="BZ441" s="115"/>
      <c r="CA441" s="115"/>
      <c r="CB441" s="115"/>
      <c r="CC441" s="115"/>
      <c r="CD441" s="115"/>
      <c r="CE441" s="115"/>
      <c r="CF441" s="115"/>
      <c r="CG441" s="115"/>
      <c r="CH441" s="115"/>
      <c r="CI441" s="115"/>
    </row>
    <row r="442" spans="78:87">
      <c r="BZ442" s="115"/>
      <c r="CA442" s="115"/>
      <c r="CB442" s="115"/>
      <c r="CC442" s="115"/>
      <c r="CD442" s="115"/>
      <c r="CE442" s="115"/>
      <c r="CF442" s="115"/>
      <c r="CG442" s="115"/>
      <c r="CH442" s="115"/>
      <c r="CI442" s="115"/>
    </row>
    <row r="443" spans="78:87">
      <c r="BZ443" s="115"/>
      <c r="CA443" s="115"/>
      <c r="CB443" s="115"/>
      <c r="CC443" s="115"/>
      <c r="CD443" s="115"/>
      <c r="CE443" s="115"/>
      <c r="CF443" s="115"/>
      <c r="CG443" s="115"/>
      <c r="CH443" s="115"/>
      <c r="CI443" s="115"/>
    </row>
    <row r="444" spans="78:87">
      <c r="BZ444" s="115"/>
      <c r="CA444" s="115"/>
      <c r="CB444" s="115"/>
      <c r="CC444" s="115"/>
      <c r="CD444" s="115"/>
      <c r="CE444" s="115"/>
      <c r="CF444" s="115"/>
      <c r="CG444" s="115"/>
      <c r="CH444" s="115"/>
      <c r="CI444" s="115"/>
    </row>
    <row r="445" spans="78:87">
      <c r="BZ445" s="115"/>
      <c r="CA445" s="115"/>
      <c r="CB445" s="115"/>
      <c r="CC445" s="115"/>
      <c r="CD445" s="115"/>
      <c r="CE445" s="115"/>
      <c r="CF445" s="115"/>
      <c r="CG445" s="115"/>
      <c r="CH445" s="115"/>
      <c r="CI445" s="115"/>
    </row>
    <row r="446" spans="78:87">
      <c r="BZ446" s="115"/>
      <c r="CA446" s="115"/>
      <c r="CB446" s="115"/>
      <c r="CC446" s="115"/>
      <c r="CD446" s="115"/>
      <c r="CE446" s="115"/>
      <c r="CF446" s="115"/>
      <c r="CG446" s="115"/>
      <c r="CH446" s="115"/>
      <c r="CI446" s="115"/>
    </row>
    <row r="447" spans="78:87">
      <c r="BZ447" s="115"/>
      <c r="CA447" s="115"/>
      <c r="CB447" s="115"/>
      <c r="CC447" s="115"/>
      <c r="CD447" s="115"/>
      <c r="CE447" s="115"/>
      <c r="CF447" s="115"/>
      <c r="CG447" s="115"/>
      <c r="CH447" s="115"/>
      <c r="CI447" s="115"/>
    </row>
    <row r="448" spans="78:87">
      <c r="BZ448" s="115"/>
      <c r="CA448" s="115"/>
      <c r="CB448" s="115"/>
      <c r="CC448" s="115"/>
      <c r="CD448" s="115"/>
      <c r="CE448" s="115"/>
      <c r="CF448" s="115"/>
      <c r="CG448" s="115"/>
      <c r="CH448" s="115"/>
      <c r="CI448" s="115"/>
    </row>
    <row r="449" spans="78:87">
      <c r="BZ449" s="115"/>
      <c r="CA449" s="115"/>
      <c r="CB449" s="115"/>
      <c r="CC449" s="115"/>
      <c r="CD449" s="115"/>
      <c r="CE449" s="115"/>
      <c r="CF449" s="115"/>
      <c r="CG449" s="115"/>
      <c r="CH449" s="115"/>
      <c r="CI449" s="115"/>
    </row>
    <row r="450" spans="78:87">
      <c r="BZ450" s="115"/>
      <c r="CA450" s="115"/>
      <c r="CB450" s="115"/>
      <c r="CC450" s="115"/>
      <c r="CD450" s="115"/>
      <c r="CE450" s="115"/>
      <c r="CF450" s="115"/>
      <c r="CG450" s="115"/>
      <c r="CH450" s="115"/>
      <c r="CI450" s="115"/>
    </row>
    <row r="451" spans="78:87">
      <c r="BZ451" s="115"/>
      <c r="CA451" s="115"/>
      <c r="CB451" s="115"/>
      <c r="CC451" s="115"/>
      <c r="CD451" s="115"/>
      <c r="CE451" s="115"/>
      <c r="CF451" s="115"/>
      <c r="CG451" s="115"/>
      <c r="CH451" s="115"/>
      <c r="CI451" s="115"/>
    </row>
    <row r="452" spans="78:87">
      <c r="BZ452" s="115"/>
      <c r="CA452" s="115"/>
      <c r="CB452" s="115"/>
      <c r="CC452" s="115"/>
      <c r="CD452" s="115"/>
      <c r="CE452" s="115"/>
      <c r="CF452" s="115"/>
      <c r="CG452" s="115"/>
      <c r="CH452" s="115"/>
      <c r="CI452" s="115"/>
    </row>
    <row r="453" spans="78:87">
      <c r="BZ453" s="115"/>
      <c r="CA453" s="115"/>
      <c r="CB453" s="115"/>
      <c r="CC453" s="115"/>
      <c r="CD453" s="115"/>
      <c r="CE453" s="115"/>
      <c r="CF453" s="115"/>
      <c r="CG453" s="115"/>
      <c r="CH453" s="115"/>
      <c r="CI453" s="115"/>
    </row>
    <row r="454" spans="78:87">
      <c r="BZ454" s="115"/>
      <c r="CA454" s="115"/>
      <c r="CB454" s="115"/>
      <c r="CC454" s="115"/>
      <c r="CD454" s="115"/>
      <c r="CE454" s="115"/>
      <c r="CF454" s="115"/>
      <c r="CG454" s="115"/>
      <c r="CH454" s="115"/>
      <c r="CI454" s="115"/>
    </row>
    <row r="455" spans="78:87">
      <c r="BZ455" s="115"/>
      <c r="CA455" s="115"/>
      <c r="CB455" s="115"/>
      <c r="CC455" s="115"/>
      <c r="CD455" s="115"/>
      <c r="CE455" s="115"/>
      <c r="CF455" s="115"/>
      <c r="CG455" s="115"/>
      <c r="CH455" s="115"/>
      <c r="CI455" s="115"/>
    </row>
    <row r="456" spans="78:87">
      <c r="BZ456" s="115"/>
      <c r="CA456" s="115"/>
      <c r="CB456" s="115"/>
      <c r="CC456" s="115"/>
      <c r="CD456" s="115"/>
      <c r="CE456" s="115"/>
      <c r="CF456" s="115"/>
      <c r="CG456" s="115"/>
      <c r="CH456" s="115"/>
      <c r="CI456" s="115"/>
    </row>
    <row r="457" spans="78:87">
      <c r="BZ457" s="115"/>
      <c r="CA457" s="115"/>
      <c r="CB457" s="115"/>
      <c r="CC457" s="115"/>
      <c r="CD457" s="115"/>
      <c r="CE457" s="115"/>
      <c r="CF457" s="115"/>
      <c r="CG457" s="115"/>
      <c r="CH457" s="115"/>
      <c r="CI457" s="115"/>
    </row>
    <row r="458" spans="78:87">
      <c r="BZ458" s="115"/>
      <c r="CA458" s="115"/>
      <c r="CB458" s="115"/>
      <c r="CC458" s="115"/>
      <c r="CD458" s="115"/>
      <c r="CE458" s="115"/>
      <c r="CF458" s="115"/>
      <c r="CG458" s="115"/>
      <c r="CH458" s="115"/>
      <c r="CI458" s="115"/>
    </row>
    <row r="459" spans="78:87">
      <c r="BZ459" s="115"/>
      <c r="CA459" s="115"/>
      <c r="CB459" s="115"/>
      <c r="CC459" s="115"/>
      <c r="CD459" s="115"/>
      <c r="CE459" s="115"/>
      <c r="CF459" s="115"/>
      <c r="CG459" s="115"/>
      <c r="CH459" s="115"/>
      <c r="CI459" s="115"/>
    </row>
    <row r="460" spans="78:87">
      <c r="BZ460" s="115"/>
      <c r="CA460" s="115"/>
      <c r="CB460" s="115"/>
      <c r="CC460" s="115"/>
      <c r="CD460" s="115"/>
      <c r="CE460" s="115"/>
      <c r="CF460" s="115"/>
      <c r="CG460" s="115"/>
      <c r="CH460" s="115"/>
      <c r="CI460" s="115"/>
    </row>
    <row r="461" spans="78:87">
      <c r="BZ461" s="115"/>
      <c r="CA461" s="115"/>
      <c r="CB461" s="115"/>
      <c r="CC461" s="115"/>
      <c r="CD461" s="115"/>
      <c r="CE461" s="115"/>
      <c r="CF461" s="115"/>
      <c r="CG461" s="115"/>
      <c r="CH461" s="115"/>
      <c r="CI461" s="115"/>
    </row>
    <row r="462" spans="78:87">
      <c r="BZ462" s="115"/>
      <c r="CA462" s="115"/>
      <c r="CB462" s="115"/>
      <c r="CC462" s="115"/>
      <c r="CD462" s="115"/>
      <c r="CE462" s="115"/>
      <c r="CF462" s="115"/>
      <c r="CG462" s="115"/>
      <c r="CH462" s="115"/>
      <c r="CI462" s="115"/>
    </row>
    <row r="463" spans="78:87">
      <c r="BZ463" s="115"/>
      <c r="CA463" s="115"/>
      <c r="CB463" s="115"/>
      <c r="CC463" s="115"/>
      <c r="CD463" s="115"/>
      <c r="CE463" s="115"/>
      <c r="CF463" s="115"/>
      <c r="CG463" s="115"/>
      <c r="CH463" s="115"/>
      <c r="CI463" s="115"/>
    </row>
    <row r="464" spans="78:87">
      <c r="BZ464" s="115"/>
      <c r="CA464" s="115"/>
      <c r="CB464" s="115"/>
      <c r="CC464" s="115"/>
      <c r="CD464" s="115"/>
      <c r="CE464" s="115"/>
      <c r="CF464" s="115"/>
      <c r="CG464" s="115"/>
      <c r="CH464" s="115"/>
      <c r="CI464" s="115"/>
    </row>
    <row r="465" spans="78:87">
      <c r="BZ465" s="115"/>
      <c r="CA465" s="115"/>
      <c r="CB465" s="115"/>
      <c r="CC465" s="115"/>
      <c r="CD465" s="115"/>
      <c r="CE465" s="115"/>
      <c r="CF465" s="115"/>
      <c r="CG465" s="115"/>
      <c r="CH465" s="115"/>
      <c r="CI465" s="115"/>
    </row>
    <row r="466" spans="78:87">
      <c r="BZ466" s="115"/>
      <c r="CA466" s="115"/>
      <c r="CB466" s="115"/>
      <c r="CC466" s="115"/>
      <c r="CD466" s="115"/>
      <c r="CE466" s="115"/>
      <c r="CF466" s="115"/>
      <c r="CG466" s="115"/>
      <c r="CH466" s="115"/>
      <c r="CI466" s="115"/>
    </row>
    <row r="467" spans="78:87">
      <c r="BZ467" s="115"/>
      <c r="CA467" s="115"/>
      <c r="CB467" s="115"/>
      <c r="CC467" s="115"/>
      <c r="CD467" s="115"/>
      <c r="CE467" s="115"/>
      <c r="CF467" s="115"/>
      <c r="CG467" s="115"/>
      <c r="CH467" s="115"/>
      <c r="CI467" s="115"/>
    </row>
    <row r="468" spans="78:87">
      <c r="BZ468" s="115"/>
      <c r="CA468" s="115"/>
      <c r="CB468" s="115"/>
      <c r="CC468" s="115"/>
      <c r="CD468" s="115"/>
      <c r="CE468" s="115"/>
      <c r="CF468" s="115"/>
      <c r="CG468" s="115"/>
      <c r="CH468" s="115"/>
      <c r="CI468" s="115"/>
    </row>
    <row r="469" spans="78:87">
      <c r="BZ469" s="115"/>
      <c r="CA469" s="115"/>
      <c r="CB469" s="115"/>
      <c r="CC469" s="115"/>
      <c r="CD469" s="115"/>
      <c r="CE469" s="115"/>
      <c r="CF469" s="115"/>
      <c r="CG469" s="115"/>
      <c r="CH469" s="115"/>
      <c r="CI469" s="115"/>
    </row>
    <row r="470" spans="78:87">
      <c r="BZ470" s="115"/>
      <c r="CA470" s="115"/>
      <c r="CB470" s="115"/>
      <c r="CC470" s="115"/>
      <c r="CD470" s="115"/>
      <c r="CE470" s="115"/>
      <c r="CF470" s="115"/>
      <c r="CG470" s="115"/>
      <c r="CH470" s="115"/>
      <c r="CI470" s="115"/>
    </row>
    <row r="471" spans="78:87">
      <c r="BZ471" s="115"/>
      <c r="CA471" s="115"/>
      <c r="CB471" s="115"/>
      <c r="CC471" s="115"/>
      <c r="CD471" s="115"/>
      <c r="CE471" s="115"/>
      <c r="CF471" s="115"/>
      <c r="CG471" s="115"/>
      <c r="CH471" s="115"/>
      <c r="CI471" s="115"/>
    </row>
    <row r="472" spans="78:87">
      <c r="BZ472" s="115"/>
      <c r="CA472" s="115"/>
      <c r="CB472" s="115"/>
      <c r="CC472" s="115"/>
      <c r="CD472" s="115"/>
      <c r="CE472" s="115"/>
      <c r="CF472" s="115"/>
      <c r="CG472" s="115"/>
      <c r="CH472" s="115"/>
      <c r="CI472" s="115"/>
    </row>
    <row r="473" spans="78:87">
      <c r="BZ473" s="115"/>
      <c r="CA473" s="115"/>
      <c r="CB473" s="115"/>
      <c r="CC473" s="115"/>
      <c r="CD473" s="115"/>
      <c r="CE473" s="115"/>
      <c r="CF473" s="115"/>
      <c r="CG473" s="115"/>
      <c r="CH473" s="115"/>
      <c r="CI473" s="115"/>
    </row>
    <row r="474" spans="78:87">
      <c r="BZ474" s="115"/>
      <c r="CA474" s="115"/>
      <c r="CB474" s="115"/>
      <c r="CC474" s="115"/>
      <c r="CD474" s="115"/>
      <c r="CE474" s="115"/>
      <c r="CF474" s="115"/>
      <c r="CG474" s="115"/>
      <c r="CH474" s="115"/>
      <c r="CI474" s="115"/>
    </row>
    <row r="475" spans="78:87">
      <c r="BZ475" s="115"/>
      <c r="CA475" s="115"/>
      <c r="CB475" s="115"/>
      <c r="CC475" s="115"/>
      <c r="CD475" s="115"/>
      <c r="CE475" s="115"/>
      <c r="CF475" s="115"/>
      <c r="CG475" s="115"/>
      <c r="CH475" s="115"/>
      <c r="CI475" s="115"/>
    </row>
    <row r="476" spans="78:87">
      <c r="BZ476" s="115"/>
      <c r="CA476" s="115"/>
      <c r="CB476" s="115"/>
      <c r="CC476" s="115"/>
      <c r="CD476" s="115"/>
      <c r="CE476" s="115"/>
      <c r="CF476" s="115"/>
      <c r="CG476" s="115"/>
      <c r="CH476" s="115"/>
      <c r="CI476" s="115"/>
    </row>
    <row r="477" spans="78:87">
      <c r="BZ477" s="115"/>
      <c r="CA477" s="115"/>
      <c r="CB477" s="115"/>
      <c r="CC477" s="115"/>
      <c r="CD477" s="115"/>
      <c r="CE477" s="115"/>
      <c r="CF477" s="115"/>
      <c r="CG477" s="115"/>
      <c r="CH477" s="115"/>
      <c r="CI477" s="115"/>
    </row>
    <row r="478" spans="78:87">
      <c r="BZ478" s="115"/>
      <c r="CA478" s="115"/>
      <c r="CB478" s="115"/>
      <c r="CC478" s="115"/>
      <c r="CD478" s="115"/>
      <c r="CE478" s="115"/>
      <c r="CF478" s="115"/>
      <c r="CG478" s="115"/>
      <c r="CH478" s="115"/>
      <c r="CI478" s="115"/>
    </row>
    <row r="479" spans="78:87">
      <c r="BZ479" s="115"/>
      <c r="CA479" s="115"/>
      <c r="CB479" s="115"/>
      <c r="CC479" s="115"/>
      <c r="CD479" s="115"/>
      <c r="CE479" s="115"/>
      <c r="CF479" s="115"/>
      <c r="CG479" s="115"/>
      <c r="CH479" s="115"/>
      <c r="CI479" s="115"/>
    </row>
    <row r="480" spans="78:87">
      <c r="BZ480" s="115"/>
      <c r="CA480" s="115"/>
      <c r="CB480" s="115"/>
      <c r="CC480" s="115"/>
      <c r="CD480" s="115"/>
      <c r="CE480" s="115"/>
      <c r="CF480" s="115"/>
      <c r="CG480" s="115"/>
      <c r="CH480" s="115"/>
      <c r="CI480" s="115"/>
    </row>
    <row r="481" spans="78:87">
      <c r="BZ481" s="115"/>
      <c r="CA481" s="115"/>
      <c r="CB481" s="115"/>
      <c r="CC481" s="115"/>
      <c r="CD481" s="115"/>
      <c r="CE481" s="115"/>
      <c r="CF481" s="115"/>
      <c r="CG481" s="115"/>
      <c r="CH481" s="115"/>
      <c r="CI481" s="115"/>
    </row>
    <row r="482" spans="78:87">
      <c r="BZ482" s="115"/>
      <c r="CA482" s="115"/>
      <c r="CB482" s="115"/>
      <c r="CC482" s="115"/>
      <c r="CD482" s="115"/>
      <c r="CE482" s="115"/>
      <c r="CF482" s="115"/>
      <c r="CG482" s="115"/>
      <c r="CH482" s="115"/>
      <c r="CI482" s="115"/>
    </row>
    <row r="483" spans="78:87">
      <c r="BZ483" s="115"/>
      <c r="CA483" s="115"/>
      <c r="CB483" s="115"/>
      <c r="CC483" s="115"/>
      <c r="CD483" s="115"/>
      <c r="CE483" s="115"/>
      <c r="CF483" s="115"/>
      <c r="CG483" s="115"/>
      <c r="CH483" s="115"/>
      <c r="CI483" s="115"/>
    </row>
    <row r="484" spans="78:87">
      <c r="BZ484" s="115"/>
      <c r="CA484" s="115"/>
      <c r="CB484" s="115"/>
      <c r="CC484" s="115"/>
      <c r="CD484" s="115"/>
      <c r="CE484" s="115"/>
      <c r="CF484" s="115"/>
      <c r="CG484" s="115"/>
      <c r="CH484" s="115"/>
      <c r="CI484" s="115"/>
    </row>
    <row r="485" spans="78:87">
      <c r="BZ485" s="115"/>
      <c r="CA485" s="115"/>
      <c r="CB485" s="115"/>
      <c r="CC485" s="115"/>
      <c r="CD485" s="115"/>
      <c r="CE485" s="115"/>
      <c r="CF485" s="115"/>
      <c r="CG485" s="115"/>
      <c r="CH485" s="115"/>
      <c r="CI485" s="115"/>
    </row>
    <row r="486" spans="78:87">
      <c r="BZ486" s="115"/>
      <c r="CA486" s="115"/>
      <c r="CB486" s="115"/>
      <c r="CC486" s="115"/>
      <c r="CD486" s="115"/>
      <c r="CE486" s="115"/>
      <c r="CF486" s="115"/>
      <c r="CG486" s="115"/>
      <c r="CH486" s="115"/>
      <c r="CI486" s="115"/>
    </row>
    <row r="487" spans="78:87">
      <c r="BZ487" s="115"/>
      <c r="CA487" s="115"/>
      <c r="CB487" s="115"/>
      <c r="CC487" s="115"/>
      <c r="CD487" s="115"/>
      <c r="CE487" s="115"/>
      <c r="CF487" s="115"/>
      <c r="CG487" s="115"/>
      <c r="CH487" s="115"/>
      <c r="CI487" s="115"/>
    </row>
    <row r="488" spans="78:87">
      <c r="BZ488" s="115"/>
      <c r="CA488" s="115"/>
      <c r="CB488" s="115"/>
      <c r="CC488" s="115"/>
      <c r="CD488" s="115"/>
      <c r="CE488" s="115"/>
      <c r="CF488" s="115"/>
      <c r="CG488" s="115"/>
      <c r="CH488" s="115"/>
      <c r="CI488" s="115"/>
    </row>
    <row r="489" spans="78:87">
      <c r="BZ489" s="115"/>
      <c r="CA489" s="115"/>
      <c r="CB489" s="115"/>
      <c r="CC489" s="115"/>
      <c r="CD489" s="115"/>
      <c r="CE489" s="115"/>
      <c r="CF489" s="115"/>
      <c r="CG489" s="115"/>
      <c r="CH489" s="115"/>
      <c r="CI489" s="115"/>
    </row>
    <row r="490" spans="78:87">
      <c r="BZ490" s="115"/>
      <c r="CA490" s="115"/>
      <c r="CB490" s="115"/>
      <c r="CC490" s="115"/>
      <c r="CD490" s="115"/>
      <c r="CE490" s="115"/>
      <c r="CF490" s="115"/>
      <c r="CG490" s="115"/>
      <c r="CH490" s="115"/>
      <c r="CI490" s="115"/>
    </row>
    <row r="491" spans="78:87">
      <c r="BZ491" s="115"/>
      <c r="CA491" s="115"/>
      <c r="CB491" s="115"/>
      <c r="CC491" s="115"/>
      <c r="CD491" s="115"/>
      <c r="CE491" s="115"/>
      <c r="CF491" s="115"/>
      <c r="CG491" s="115"/>
      <c r="CH491" s="115"/>
      <c r="CI491" s="115"/>
    </row>
    <row r="492" spans="78:87">
      <c r="BZ492" s="115"/>
      <c r="CA492" s="115"/>
      <c r="CB492" s="115"/>
      <c r="CC492" s="115"/>
      <c r="CD492" s="115"/>
      <c r="CE492" s="115"/>
      <c r="CF492" s="115"/>
      <c r="CG492" s="115"/>
      <c r="CH492" s="115"/>
      <c r="CI492" s="115"/>
    </row>
    <row r="493" spans="78:87">
      <c r="BZ493" s="115"/>
      <c r="CA493" s="115"/>
      <c r="CB493" s="115"/>
      <c r="CC493" s="115"/>
      <c r="CD493" s="115"/>
      <c r="CE493" s="115"/>
      <c r="CF493" s="115"/>
      <c r="CG493" s="115"/>
      <c r="CH493" s="115"/>
      <c r="CI493" s="115"/>
    </row>
    <row r="494" spans="78:87">
      <c r="BZ494" s="115"/>
      <c r="CA494" s="115"/>
      <c r="CB494" s="115"/>
      <c r="CC494" s="115"/>
      <c r="CD494" s="115"/>
      <c r="CE494" s="115"/>
      <c r="CF494" s="115"/>
      <c r="CG494" s="115"/>
      <c r="CH494" s="115"/>
      <c r="CI494" s="115"/>
    </row>
    <row r="495" spans="78:87">
      <c r="BZ495" s="115"/>
      <c r="CA495" s="115"/>
      <c r="CB495" s="115"/>
      <c r="CC495" s="115"/>
      <c r="CD495" s="115"/>
      <c r="CE495" s="115"/>
      <c r="CF495" s="115"/>
      <c r="CG495" s="115"/>
      <c r="CH495" s="115"/>
      <c r="CI495" s="115"/>
    </row>
    <row r="496" spans="78:87">
      <c r="BZ496" s="115"/>
      <c r="CA496" s="115"/>
      <c r="CB496" s="115"/>
      <c r="CC496" s="115"/>
      <c r="CD496" s="115"/>
      <c r="CE496" s="115"/>
      <c r="CF496" s="115"/>
      <c r="CG496" s="115"/>
      <c r="CH496" s="115"/>
      <c r="CI496" s="115"/>
    </row>
    <row r="497" spans="78:87">
      <c r="BZ497" s="115"/>
      <c r="CA497" s="115"/>
      <c r="CB497" s="115"/>
      <c r="CC497" s="115"/>
      <c r="CD497" s="115"/>
      <c r="CE497" s="115"/>
      <c r="CF497" s="115"/>
      <c r="CG497" s="115"/>
      <c r="CH497" s="115"/>
      <c r="CI497" s="115"/>
    </row>
    <row r="498" spans="78:87">
      <c r="BZ498" s="115"/>
      <c r="CA498" s="115"/>
      <c r="CB498" s="115"/>
      <c r="CC498" s="115"/>
      <c r="CD498" s="115"/>
      <c r="CE498" s="115"/>
      <c r="CF498" s="115"/>
      <c r="CG498" s="115"/>
      <c r="CH498" s="115"/>
      <c r="CI498" s="115"/>
    </row>
    <row r="499" spans="78:87">
      <c r="BZ499" s="115"/>
      <c r="CA499" s="115"/>
      <c r="CB499" s="115"/>
      <c r="CC499" s="115"/>
      <c r="CD499" s="115"/>
      <c r="CE499" s="115"/>
      <c r="CF499" s="115"/>
      <c r="CG499" s="115"/>
      <c r="CH499" s="115"/>
      <c r="CI499" s="115"/>
    </row>
    <row r="500" spans="78:87">
      <c r="BZ500" s="115"/>
      <c r="CA500" s="115"/>
      <c r="CB500" s="115"/>
      <c r="CC500" s="115"/>
      <c r="CD500" s="115"/>
      <c r="CE500" s="115"/>
      <c r="CF500" s="115"/>
      <c r="CG500" s="115"/>
      <c r="CH500" s="115"/>
      <c r="CI500" s="115"/>
    </row>
    <row r="501" spans="78:87">
      <c r="BZ501" s="115"/>
      <c r="CA501" s="115"/>
      <c r="CB501" s="115"/>
      <c r="CC501" s="115"/>
      <c r="CD501" s="115"/>
      <c r="CE501" s="115"/>
      <c r="CF501" s="115"/>
      <c r="CG501" s="115"/>
      <c r="CH501" s="115"/>
      <c r="CI501" s="115"/>
    </row>
    <row r="502" spans="78:87">
      <c r="BZ502" s="115"/>
      <c r="CA502" s="115"/>
      <c r="CB502" s="115"/>
      <c r="CC502" s="115"/>
      <c r="CD502" s="115"/>
      <c r="CE502" s="115"/>
      <c r="CF502" s="115"/>
      <c r="CG502" s="115"/>
      <c r="CH502" s="115"/>
      <c r="CI502" s="115"/>
    </row>
    <row r="503" spans="78:87">
      <c r="BZ503" s="115"/>
      <c r="CA503" s="115"/>
      <c r="CB503" s="115"/>
      <c r="CC503" s="115"/>
      <c r="CD503" s="115"/>
      <c r="CE503" s="115"/>
      <c r="CF503" s="115"/>
      <c r="CG503" s="115"/>
      <c r="CH503" s="115"/>
      <c r="CI503" s="115"/>
    </row>
    <row r="504" spans="78:87">
      <c r="BZ504" s="115"/>
      <c r="CA504" s="115"/>
      <c r="CB504" s="115"/>
      <c r="CC504" s="115"/>
      <c r="CD504" s="115"/>
      <c r="CE504" s="115"/>
      <c r="CF504" s="115"/>
      <c r="CG504" s="115"/>
      <c r="CH504" s="115"/>
      <c r="CI504" s="115"/>
    </row>
    <row r="505" spans="78:87">
      <c r="BZ505" s="115"/>
      <c r="CA505" s="115"/>
      <c r="CB505" s="115"/>
      <c r="CC505" s="115"/>
      <c r="CD505" s="115"/>
      <c r="CE505" s="115"/>
      <c r="CF505" s="115"/>
      <c r="CG505" s="115"/>
      <c r="CH505" s="115"/>
      <c r="CI505" s="115"/>
    </row>
    <row r="506" spans="78:87">
      <c r="BZ506" s="115"/>
      <c r="CA506" s="115"/>
      <c r="CB506" s="115"/>
      <c r="CC506" s="115"/>
      <c r="CD506" s="115"/>
      <c r="CE506" s="115"/>
      <c r="CF506" s="115"/>
      <c r="CG506" s="115"/>
      <c r="CH506" s="115"/>
      <c r="CI506" s="115"/>
    </row>
    <row r="507" spans="78:87">
      <c r="BZ507" s="115"/>
      <c r="CA507" s="115"/>
      <c r="CB507" s="115"/>
      <c r="CC507" s="115"/>
      <c r="CD507" s="115"/>
      <c r="CE507" s="115"/>
      <c r="CF507" s="115"/>
      <c r="CG507" s="115"/>
      <c r="CH507" s="115"/>
      <c r="CI507" s="115"/>
    </row>
    <row r="508" spans="78:87">
      <c r="BZ508" s="115"/>
      <c r="CA508" s="115"/>
      <c r="CB508" s="115"/>
      <c r="CC508" s="115"/>
      <c r="CD508" s="115"/>
      <c r="CE508" s="115"/>
      <c r="CF508" s="115"/>
      <c r="CG508" s="115"/>
      <c r="CH508" s="115"/>
      <c r="CI508" s="115"/>
    </row>
    <row r="509" spans="78:87">
      <c r="BZ509" s="115"/>
      <c r="CA509" s="115"/>
      <c r="CB509" s="115"/>
      <c r="CC509" s="115"/>
      <c r="CD509" s="115"/>
      <c r="CE509" s="115"/>
      <c r="CF509" s="115"/>
      <c r="CG509" s="115"/>
      <c r="CH509" s="115"/>
      <c r="CI509" s="115"/>
    </row>
    <row r="510" spans="78:87">
      <c r="BZ510" s="115"/>
      <c r="CA510" s="115"/>
      <c r="CB510" s="115"/>
      <c r="CC510" s="115"/>
      <c r="CD510" s="115"/>
      <c r="CE510" s="115"/>
      <c r="CF510" s="115"/>
      <c r="CG510" s="115"/>
      <c r="CH510" s="115"/>
      <c r="CI510" s="115"/>
    </row>
    <row r="511" spans="78:87">
      <c r="BZ511" s="115"/>
      <c r="CA511" s="115"/>
      <c r="CB511" s="115"/>
      <c r="CC511" s="115"/>
      <c r="CD511" s="115"/>
      <c r="CE511" s="115"/>
      <c r="CF511" s="115"/>
      <c r="CG511" s="115"/>
      <c r="CH511" s="115"/>
      <c r="CI511" s="115"/>
    </row>
    <row r="512" spans="78:87">
      <c r="BZ512" s="115"/>
      <c r="CA512" s="115"/>
      <c r="CB512" s="115"/>
      <c r="CC512" s="115"/>
      <c r="CD512" s="115"/>
      <c r="CE512" s="115"/>
      <c r="CF512" s="115"/>
      <c r="CG512" s="115"/>
      <c r="CH512" s="115"/>
      <c r="CI512" s="115"/>
    </row>
    <row r="513" spans="78:87">
      <c r="BZ513" s="115"/>
      <c r="CA513" s="115"/>
      <c r="CB513" s="115"/>
      <c r="CC513" s="115"/>
      <c r="CD513" s="115"/>
      <c r="CE513" s="115"/>
      <c r="CF513" s="115"/>
      <c r="CG513" s="115"/>
      <c r="CH513" s="115"/>
      <c r="CI513" s="115"/>
    </row>
    <row r="514" spans="78:87">
      <c r="BZ514" s="115"/>
      <c r="CA514" s="115"/>
      <c r="CB514" s="115"/>
      <c r="CC514" s="115"/>
      <c r="CD514" s="115"/>
      <c r="CE514" s="115"/>
      <c r="CF514" s="115"/>
      <c r="CG514" s="115"/>
      <c r="CH514" s="115"/>
      <c r="CI514" s="115"/>
    </row>
    <row r="515" spans="78:87">
      <c r="BZ515" s="115"/>
      <c r="CA515" s="115"/>
      <c r="CB515" s="115"/>
      <c r="CC515" s="115"/>
      <c r="CD515" s="115"/>
      <c r="CE515" s="115"/>
      <c r="CF515" s="115"/>
      <c r="CG515" s="115"/>
      <c r="CH515" s="115"/>
      <c r="CI515" s="115"/>
    </row>
    <row r="516" spans="78:87">
      <c r="BZ516" s="115"/>
      <c r="CA516" s="115"/>
      <c r="CB516" s="115"/>
      <c r="CC516" s="115"/>
      <c r="CD516" s="115"/>
      <c r="CE516" s="115"/>
      <c r="CF516" s="115"/>
      <c r="CG516" s="115"/>
      <c r="CH516" s="115"/>
      <c r="CI516" s="115"/>
    </row>
    <row r="517" spans="78:87">
      <c r="BZ517" s="115"/>
      <c r="CA517" s="115"/>
      <c r="CB517" s="115"/>
      <c r="CC517" s="115"/>
      <c r="CD517" s="115"/>
      <c r="CE517" s="115"/>
      <c r="CF517" s="115"/>
      <c r="CG517" s="115"/>
      <c r="CH517" s="115"/>
      <c r="CI517" s="115"/>
    </row>
    <row r="518" spans="78:87">
      <c r="BZ518" s="115"/>
      <c r="CA518" s="115"/>
      <c r="CB518" s="115"/>
      <c r="CC518" s="115"/>
      <c r="CD518" s="115"/>
      <c r="CE518" s="115"/>
      <c r="CF518" s="115"/>
      <c r="CG518" s="115"/>
      <c r="CH518" s="115"/>
      <c r="CI518" s="115"/>
    </row>
    <row r="519" spans="78:87">
      <c r="BZ519" s="115"/>
      <c r="CA519" s="115"/>
      <c r="CB519" s="115"/>
      <c r="CC519" s="115"/>
      <c r="CD519" s="115"/>
      <c r="CE519" s="115"/>
      <c r="CF519" s="115"/>
      <c r="CG519" s="115"/>
      <c r="CH519" s="115"/>
      <c r="CI519" s="115"/>
    </row>
    <row r="520" spans="78:87">
      <c r="BZ520" s="115"/>
      <c r="CA520" s="115"/>
      <c r="CB520" s="115"/>
      <c r="CC520" s="115"/>
      <c r="CD520" s="115"/>
      <c r="CE520" s="115"/>
      <c r="CF520" s="115"/>
      <c r="CG520" s="115"/>
      <c r="CH520" s="115"/>
      <c r="CI520" s="115"/>
    </row>
    <row r="521" spans="78:87">
      <c r="BZ521" s="115"/>
      <c r="CA521" s="115"/>
      <c r="CB521" s="115"/>
      <c r="CC521" s="115"/>
      <c r="CD521" s="115"/>
      <c r="CE521" s="115"/>
      <c r="CF521" s="115"/>
      <c r="CG521" s="115"/>
      <c r="CH521" s="115"/>
      <c r="CI521" s="115"/>
    </row>
    <row r="522" spans="78:87">
      <c r="BZ522" s="115"/>
      <c r="CA522" s="115"/>
      <c r="CB522" s="115"/>
      <c r="CC522" s="115"/>
      <c r="CD522" s="115"/>
      <c r="CE522" s="115"/>
      <c r="CF522" s="115"/>
      <c r="CG522" s="115"/>
      <c r="CH522" s="115"/>
      <c r="CI522" s="115"/>
    </row>
    <row r="523" spans="78:87">
      <c r="BZ523" s="115"/>
      <c r="CA523" s="115"/>
      <c r="CB523" s="115"/>
      <c r="CC523" s="115"/>
      <c r="CD523" s="115"/>
      <c r="CE523" s="115"/>
      <c r="CF523" s="115"/>
      <c r="CG523" s="115"/>
      <c r="CH523" s="115"/>
      <c r="CI523" s="115"/>
    </row>
    <row r="524" spans="78:87">
      <c r="BZ524" s="115"/>
      <c r="CA524" s="115"/>
      <c r="CB524" s="115"/>
      <c r="CC524" s="115"/>
      <c r="CD524" s="115"/>
      <c r="CE524" s="115"/>
      <c r="CF524" s="115"/>
      <c r="CG524" s="115"/>
      <c r="CH524" s="115"/>
      <c r="CI524" s="115"/>
    </row>
    <row r="525" spans="78:87">
      <c r="BZ525" s="115"/>
      <c r="CA525" s="115"/>
      <c r="CB525" s="115"/>
      <c r="CC525" s="115"/>
      <c r="CD525" s="115"/>
      <c r="CE525" s="115"/>
      <c r="CF525" s="115"/>
      <c r="CG525" s="115"/>
      <c r="CH525" s="115"/>
      <c r="CI525" s="115"/>
    </row>
    <row r="526" spans="78:87">
      <c r="BZ526" s="115"/>
      <c r="CA526" s="115"/>
      <c r="CB526" s="115"/>
      <c r="CC526" s="115"/>
      <c r="CD526" s="115"/>
      <c r="CE526" s="115"/>
      <c r="CF526" s="115"/>
      <c r="CG526" s="115"/>
      <c r="CH526" s="115"/>
      <c r="CI526" s="115"/>
    </row>
    <row r="527" spans="78:87">
      <c r="BZ527" s="115"/>
      <c r="CA527" s="115"/>
      <c r="CB527" s="115"/>
      <c r="CC527" s="115"/>
      <c r="CD527" s="115"/>
      <c r="CE527" s="115"/>
      <c r="CF527" s="115"/>
      <c r="CG527" s="115"/>
      <c r="CH527" s="115"/>
      <c r="CI527" s="115"/>
    </row>
    <row r="528" spans="78:87">
      <c r="BZ528" s="115"/>
      <c r="CA528" s="115"/>
      <c r="CB528" s="115"/>
      <c r="CC528" s="115"/>
      <c r="CD528" s="115"/>
      <c r="CE528" s="115"/>
      <c r="CF528" s="115"/>
      <c r="CG528" s="115"/>
      <c r="CH528" s="115"/>
      <c r="CI528" s="115"/>
    </row>
    <row r="529" spans="78:87">
      <c r="BZ529" s="115"/>
      <c r="CA529" s="115"/>
      <c r="CB529" s="115"/>
      <c r="CC529" s="115"/>
      <c r="CD529" s="115"/>
      <c r="CE529" s="115"/>
      <c r="CF529" s="115"/>
      <c r="CG529" s="115"/>
      <c r="CH529" s="115"/>
      <c r="CI529" s="115"/>
    </row>
    <row r="530" spans="78:87">
      <c r="BZ530" s="115"/>
      <c r="CA530" s="115"/>
      <c r="CB530" s="115"/>
      <c r="CC530" s="115"/>
      <c r="CD530" s="115"/>
      <c r="CE530" s="115"/>
      <c r="CF530" s="115"/>
      <c r="CG530" s="115"/>
      <c r="CH530" s="115"/>
      <c r="CI530" s="115"/>
    </row>
    <row r="531" spans="78:87">
      <c r="BZ531" s="115"/>
      <c r="CA531" s="115"/>
      <c r="CB531" s="115"/>
      <c r="CC531" s="115"/>
      <c r="CD531" s="115"/>
      <c r="CE531" s="115"/>
      <c r="CF531" s="115"/>
      <c r="CG531" s="115"/>
      <c r="CH531" s="115"/>
      <c r="CI531" s="115"/>
    </row>
    <row r="532" spans="78:87">
      <c r="BZ532" s="115"/>
      <c r="CA532" s="115"/>
      <c r="CB532" s="115"/>
      <c r="CC532" s="115"/>
      <c r="CD532" s="115"/>
      <c r="CE532" s="115"/>
      <c r="CF532" s="115"/>
      <c r="CG532" s="115"/>
      <c r="CH532" s="115"/>
      <c r="CI532" s="115"/>
    </row>
    <row r="533" spans="78:87">
      <c r="BZ533" s="115"/>
      <c r="CA533" s="115"/>
      <c r="CB533" s="115"/>
      <c r="CC533" s="115"/>
      <c r="CD533" s="115"/>
      <c r="CE533" s="115"/>
      <c r="CF533" s="115"/>
      <c r="CG533" s="115"/>
      <c r="CH533" s="115"/>
      <c r="CI533" s="115"/>
    </row>
    <row r="534" spans="78:87">
      <c r="BZ534" s="115"/>
      <c r="CA534" s="115"/>
      <c r="CB534" s="115"/>
      <c r="CC534" s="115"/>
      <c r="CD534" s="115"/>
      <c r="CE534" s="115"/>
      <c r="CF534" s="115"/>
      <c r="CG534" s="115"/>
      <c r="CH534" s="115"/>
      <c r="CI534" s="115"/>
    </row>
    <row r="535" spans="78:87">
      <c r="BZ535" s="115"/>
      <c r="CA535" s="115"/>
      <c r="CB535" s="115"/>
      <c r="CC535" s="115"/>
      <c r="CD535" s="115"/>
      <c r="CE535" s="115"/>
      <c r="CF535" s="115"/>
      <c r="CG535" s="115"/>
      <c r="CH535" s="115"/>
      <c r="CI535" s="115"/>
    </row>
    <row r="536" spans="78:87">
      <c r="BZ536" s="115"/>
      <c r="CA536" s="115"/>
      <c r="CB536" s="115"/>
      <c r="CC536" s="115"/>
      <c r="CD536" s="115"/>
      <c r="CE536" s="115"/>
      <c r="CF536" s="115"/>
      <c r="CG536" s="115"/>
      <c r="CH536" s="115"/>
      <c r="CI536" s="115"/>
    </row>
    <row r="537" spans="78:87">
      <c r="BZ537" s="115"/>
      <c r="CA537" s="115"/>
      <c r="CB537" s="115"/>
      <c r="CC537" s="115"/>
      <c r="CD537" s="115"/>
      <c r="CE537" s="115"/>
      <c r="CF537" s="115"/>
      <c r="CG537" s="115"/>
      <c r="CH537" s="115"/>
      <c r="CI537" s="115"/>
    </row>
    <row r="538" spans="78:87">
      <c r="BZ538" s="115"/>
      <c r="CA538" s="115"/>
      <c r="CB538" s="115"/>
      <c r="CC538" s="115"/>
      <c r="CD538" s="115"/>
      <c r="CE538" s="115"/>
      <c r="CF538" s="115"/>
      <c r="CG538" s="115"/>
      <c r="CH538" s="115"/>
      <c r="CI538" s="115"/>
    </row>
    <row r="539" spans="78:87">
      <c r="BZ539" s="115"/>
      <c r="CA539" s="115"/>
      <c r="CB539" s="115"/>
      <c r="CC539" s="115"/>
      <c r="CD539" s="115"/>
      <c r="CE539" s="115"/>
      <c r="CF539" s="115"/>
      <c r="CG539" s="115"/>
      <c r="CH539" s="115"/>
      <c r="CI539" s="115"/>
    </row>
    <row r="540" spans="78:87">
      <c r="BZ540" s="115"/>
      <c r="CA540" s="115"/>
      <c r="CB540" s="115"/>
      <c r="CC540" s="115"/>
      <c r="CD540" s="115"/>
      <c r="CE540" s="115"/>
      <c r="CF540" s="115"/>
      <c r="CG540" s="115"/>
      <c r="CH540" s="115"/>
      <c r="CI540" s="115"/>
    </row>
    <row r="541" spans="78:87">
      <c r="BZ541" s="115"/>
      <c r="CA541" s="115"/>
      <c r="CB541" s="115"/>
      <c r="CC541" s="115"/>
      <c r="CD541" s="115"/>
      <c r="CE541" s="115"/>
      <c r="CF541" s="115"/>
      <c r="CG541" s="115"/>
      <c r="CH541" s="115"/>
      <c r="CI541" s="115"/>
    </row>
    <row r="542" spans="78:87">
      <c r="BZ542" s="115"/>
      <c r="CA542" s="115"/>
      <c r="CB542" s="115"/>
      <c r="CC542" s="115"/>
      <c r="CD542" s="115"/>
      <c r="CE542" s="115"/>
      <c r="CF542" s="115"/>
      <c r="CG542" s="115"/>
      <c r="CH542" s="115"/>
      <c r="CI542" s="115"/>
    </row>
    <row r="543" spans="78:87">
      <c r="BZ543" s="115"/>
      <c r="CA543" s="115"/>
      <c r="CB543" s="115"/>
      <c r="CC543" s="115"/>
      <c r="CD543" s="115"/>
      <c r="CE543" s="115"/>
      <c r="CF543" s="115"/>
      <c r="CG543" s="115"/>
      <c r="CH543" s="115"/>
      <c r="CI543" s="115"/>
    </row>
    <row r="544" spans="78:87">
      <c r="BZ544" s="115"/>
      <c r="CA544" s="115"/>
      <c r="CB544" s="115"/>
      <c r="CC544" s="115"/>
      <c r="CD544" s="115"/>
      <c r="CE544" s="115"/>
      <c r="CF544" s="115"/>
      <c r="CG544" s="115"/>
      <c r="CH544" s="115"/>
      <c r="CI544" s="115"/>
    </row>
    <row r="545" spans="78:87">
      <c r="BZ545" s="115"/>
      <c r="CA545" s="115"/>
      <c r="CB545" s="115"/>
      <c r="CC545" s="115"/>
      <c r="CD545" s="115"/>
      <c r="CE545" s="115"/>
      <c r="CF545" s="115"/>
      <c r="CG545" s="115"/>
      <c r="CH545" s="115"/>
      <c r="CI545" s="115"/>
    </row>
    <row r="546" spans="78:87">
      <c r="BZ546" s="115"/>
      <c r="CA546" s="115"/>
      <c r="CB546" s="115"/>
      <c r="CC546" s="115"/>
      <c r="CD546" s="115"/>
      <c r="CE546" s="115"/>
      <c r="CF546" s="115"/>
      <c r="CG546" s="115"/>
      <c r="CH546" s="115"/>
      <c r="CI546" s="115"/>
    </row>
    <row r="547" spans="78:87">
      <c r="BZ547" s="115"/>
      <c r="CA547" s="115"/>
      <c r="CB547" s="115"/>
      <c r="CC547" s="115"/>
      <c r="CD547" s="115"/>
      <c r="CE547" s="115"/>
      <c r="CF547" s="115"/>
      <c r="CG547" s="115"/>
      <c r="CH547" s="115"/>
      <c r="CI547" s="115"/>
    </row>
    <row r="548" spans="78:87">
      <c r="BZ548" s="115"/>
      <c r="CA548" s="115"/>
      <c r="CB548" s="115"/>
      <c r="CC548" s="115"/>
      <c r="CD548" s="115"/>
      <c r="CE548" s="115"/>
      <c r="CF548" s="115"/>
      <c r="CG548" s="115"/>
      <c r="CH548" s="115"/>
      <c r="CI548" s="115"/>
    </row>
    <row r="549" spans="78:87">
      <c r="BZ549" s="115"/>
      <c r="CA549" s="115"/>
      <c r="CB549" s="115"/>
      <c r="CC549" s="115"/>
      <c r="CD549" s="115"/>
      <c r="CE549" s="115"/>
      <c r="CF549" s="115"/>
      <c r="CG549" s="115"/>
      <c r="CH549" s="115"/>
      <c r="CI549" s="115"/>
    </row>
    <row r="550" spans="78:87">
      <c r="BZ550" s="115"/>
      <c r="CA550" s="115"/>
      <c r="CB550" s="115"/>
      <c r="CC550" s="115"/>
      <c r="CD550" s="115"/>
      <c r="CE550" s="115"/>
      <c r="CF550" s="115"/>
      <c r="CG550" s="115"/>
      <c r="CH550" s="115"/>
      <c r="CI550" s="115"/>
    </row>
    <row r="551" spans="78:87">
      <c r="BZ551" s="115"/>
      <c r="CA551" s="115"/>
      <c r="CB551" s="115"/>
      <c r="CC551" s="115"/>
      <c r="CD551" s="115"/>
      <c r="CE551" s="115"/>
      <c r="CF551" s="115"/>
      <c r="CG551" s="115"/>
      <c r="CH551" s="115"/>
      <c r="CI551" s="115"/>
    </row>
    <row r="552" spans="78:87">
      <c r="BZ552" s="115"/>
      <c r="CA552" s="115"/>
      <c r="CB552" s="115"/>
      <c r="CC552" s="115"/>
      <c r="CD552" s="115"/>
      <c r="CE552" s="115"/>
      <c r="CF552" s="115"/>
      <c r="CG552" s="115"/>
      <c r="CH552" s="115"/>
      <c r="CI552" s="115"/>
    </row>
    <row r="553" spans="78:87">
      <c r="BZ553" s="115"/>
      <c r="CA553" s="115"/>
      <c r="CB553" s="115"/>
      <c r="CC553" s="115"/>
      <c r="CD553" s="115"/>
      <c r="CE553" s="115"/>
      <c r="CF553" s="115"/>
      <c r="CG553" s="115"/>
      <c r="CH553" s="115"/>
      <c r="CI553" s="115"/>
    </row>
    <row r="554" spans="78:87">
      <c r="BZ554" s="115"/>
      <c r="CA554" s="115"/>
      <c r="CB554" s="115"/>
      <c r="CC554" s="115"/>
      <c r="CD554" s="115"/>
      <c r="CE554" s="115"/>
      <c r="CF554" s="115"/>
      <c r="CG554" s="115"/>
      <c r="CH554" s="115"/>
      <c r="CI554" s="115"/>
    </row>
    <row r="555" spans="78:87">
      <c r="BZ555" s="115"/>
      <c r="CA555" s="115"/>
      <c r="CB555" s="115"/>
      <c r="CC555" s="115"/>
      <c r="CD555" s="115"/>
      <c r="CE555" s="115"/>
      <c r="CF555" s="115"/>
      <c r="CG555" s="115"/>
      <c r="CH555" s="115"/>
      <c r="CI555" s="115"/>
    </row>
    <row r="556" spans="78:87">
      <c r="BZ556" s="115"/>
      <c r="CA556" s="115"/>
      <c r="CB556" s="115"/>
      <c r="CC556" s="115"/>
      <c r="CD556" s="115"/>
      <c r="CE556" s="115"/>
      <c r="CF556" s="115"/>
      <c r="CG556" s="115"/>
      <c r="CH556" s="115"/>
      <c r="CI556" s="115"/>
    </row>
    <row r="557" spans="78:87">
      <c r="BZ557" s="115"/>
      <c r="CA557" s="115"/>
      <c r="CB557" s="115"/>
      <c r="CC557" s="115"/>
      <c r="CD557" s="115"/>
      <c r="CE557" s="115"/>
      <c r="CF557" s="115"/>
      <c r="CG557" s="115"/>
      <c r="CH557" s="115"/>
      <c r="CI557" s="115"/>
    </row>
    <row r="558" spans="78:87">
      <c r="BZ558" s="115"/>
      <c r="CA558" s="115"/>
      <c r="CB558" s="115"/>
      <c r="CC558" s="115"/>
      <c r="CD558" s="115"/>
      <c r="CE558" s="115"/>
      <c r="CF558" s="115"/>
      <c r="CG558" s="115"/>
      <c r="CH558" s="115"/>
      <c r="CI558" s="115"/>
    </row>
    <row r="559" spans="78:87">
      <c r="BZ559" s="115"/>
      <c r="CA559" s="115"/>
      <c r="CB559" s="115"/>
      <c r="CC559" s="115"/>
      <c r="CD559" s="115"/>
      <c r="CE559" s="115"/>
      <c r="CF559" s="115"/>
      <c r="CG559" s="115"/>
      <c r="CH559" s="115"/>
      <c r="CI559" s="115"/>
    </row>
    <row r="560" spans="78:87">
      <c r="BZ560" s="115"/>
      <c r="CA560" s="115"/>
      <c r="CB560" s="115"/>
      <c r="CC560" s="115"/>
      <c r="CD560" s="115"/>
      <c r="CE560" s="115"/>
      <c r="CF560" s="115"/>
      <c r="CG560" s="115"/>
      <c r="CH560" s="115"/>
      <c r="CI560" s="115"/>
    </row>
    <row r="561" spans="78:87">
      <c r="BZ561" s="115"/>
      <c r="CA561" s="115"/>
      <c r="CB561" s="115"/>
      <c r="CC561" s="115"/>
      <c r="CD561" s="115"/>
      <c r="CE561" s="115"/>
      <c r="CF561" s="115"/>
      <c r="CG561" s="115"/>
      <c r="CH561" s="115"/>
      <c r="CI561" s="115"/>
    </row>
    <row r="562" spans="78:87">
      <c r="BZ562" s="115"/>
      <c r="CA562" s="115"/>
      <c r="CB562" s="115"/>
      <c r="CC562" s="115"/>
      <c r="CD562" s="115"/>
      <c r="CE562" s="115"/>
      <c r="CF562" s="115"/>
      <c r="CG562" s="115"/>
      <c r="CH562" s="115"/>
      <c r="CI562" s="115"/>
    </row>
    <row r="563" spans="78:87">
      <c r="BZ563" s="115"/>
      <c r="CA563" s="115"/>
      <c r="CB563" s="115"/>
      <c r="CC563" s="115"/>
      <c r="CD563" s="115"/>
      <c r="CE563" s="115"/>
      <c r="CF563" s="115"/>
      <c r="CG563" s="115"/>
      <c r="CH563" s="115"/>
      <c r="CI563" s="115"/>
    </row>
    <row r="564" spans="78:87">
      <c r="BZ564" s="115"/>
      <c r="CA564" s="115"/>
      <c r="CB564" s="115"/>
      <c r="CC564" s="115"/>
      <c r="CD564" s="115"/>
      <c r="CE564" s="115"/>
      <c r="CF564" s="115"/>
      <c r="CG564" s="115"/>
      <c r="CH564" s="115"/>
      <c r="CI564" s="115"/>
    </row>
    <row r="565" spans="78:87">
      <c r="BZ565" s="115"/>
      <c r="CA565" s="115"/>
      <c r="CB565" s="115"/>
      <c r="CC565" s="115"/>
      <c r="CD565" s="115"/>
      <c r="CE565" s="115"/>
      <c r="CF565" s="115"/>
      <c r="CG565" s="115"/>
      <c r="CH565" s="115"/>
      <c r="CI565" s="115"/>
    </row>
    <row r="566" spans="78:87">
      <c r="BZ566" s="115"/>
      <c r="CA566" s="115"/>
      <c r="CB566" s="115"/>
      <c r="CC566" s="115"/>
      <c r="CD566" s="115"/>
      <c r="CE566" s="115"/>
      <c r="CF566" s="115"/>
      <c r="CG566" s="115"/>
      <c r="CH566" s="115"/>
      <c r="CI566" s="115"/>
    </row>
    <row r="567" spans="78:87">
      <c r="BZ567" s="115"/>
      <c r="CA567" s="115"/>
      <c r="CB567" s="115"/>
      <c r="CC567" s="115"/>
      <c r="CD567" s="115"/>
      <c r="CE567" s="115"/>
      <c r="CF567" s="115"/>
      <c r="CG567" s="115"/>
      <c r="CH567" s="115"/>
      <c r="CI567" s="115"/>
    </row>
    <row r="568" spans="78:87">
      <c r="BZ568" s="115"/>
      <c r="CA568" s="115"/>
      <c r="CB568" s="115"/>
      <c r="CC568" s="115"/>
      <c r="CD568" s="115"/>
      <c r="CE568" s="115"/>
      <c r="CF568" s="115"/>
      <c r="CG568" s="115"/>
      <c r="CH568" s="115"/>
      <c r="CI568" s="115"/>
    </row>
    <row r="569" spans="78:87">
      <c r="BZ569" s="115"/>
      <c r="CA569" s="115"/>
      <c r="CB569" s="115"/>
      <c r="CC569" s="115"/>
      <c r="CD569" s="115"/>
      <c r="CE569" s="115"/>
      <c r="CF569" s="115"/>
      <c r="CG569" s="115"/>
      <c r="CH569" s="115"/>
      <c r="CI569" s="115"/>
    </row>
    <row r="570" spans="78:87">
      <c r="BZ570" s="115"/>
      <c r="CA570" s="115"/>
      <c r="CB570" s="115"/>
      <c r="CC570" s="115"/>
      <c r="CD570" s="115"/>
      <c r="CE570" s="115"/>
      <c r="CF570" s="115"/>
      <c r="CG570" s="115"/>
      <c r="CH570" s="115"/>
      <c r="CI570" s="115"/>
    </row>
    <row r="571" spans="78:87">
      <c r="BZ571" s="115"/>
      <c r="CA571" s="115"/>
      <c r="CB571" s="115"/>
      <c r="CC571" s="115"/>
      <c r="CD571" s="115"/>
      <c r="CE571" s="115"/>
      <c r="CF571" s="115"/>
      <c r="CG571" s="115"/>
      <c r="CH571" s="115"/>
      <c r="CI571" s="115"/>
    </row>
    <row r="572" spans="78:87">
      <c r="BZ572" s="115"/>
      <c r="CA572" s="115"/>
      <c r="CB572" s="115"/>
      <c r="CC572" s="115"/>
      <c r="CD572" s="115"/>
      <c r="CE572" s="115"/>
      <c r="CF572" s="115"/>
      <c r="CG572" s="115"/>
      <c r="CH572" s="115"/>
      <c r="CI572" s="115"/>
    </row>
    <row r="573" spans="78:87">
      <c r="BZ573" s="115"/>
      <c r="CA573" s="115"/>
      <c r="CB573" s="115"/>
      <c r="CC573" s="115"/>
      <c r="CD573" s="115"/>
      <c r="CE573" s="115"/>
      <c r="CF573" s="115"/>
      <c r="CG573" s="115"/>
      <c r="CH573" s="115"/>
      <c r="CI573" s="115"/>
    </row>
    <row r="574" spans="78:87">
      <c r="BZ574" s="115"/>
      <c r="CA574" s="115"/>
      <c r="CB574" s="115"/>
      <c r="CC574" s="115"/>
      <c r="CD574" s="115"/>
      <c r="CE574" s="115"/>
      <c r="CF574" s="115"/>
      <c r="CG574" s="115"/>
      <c r="CH574" s="115"/>
      <c r="CI574" s="115"/>
    </row>
    <row r="575" spans="78:87">
      <c r="BZ575" s="115"/>
      <c r="CA575" s="115"/>
      <c r="CB575" s="115"/>
      <c r="CC575" s="115"/>
      <c r="CD575" s="115"/>
      <c r="CE575" s="115"/>
      <c r="CF575" s="115"/>
      <c r="CG575" s="115"/>
      <c r="CH575" s="115"/>
      <c r="CI575" s="115"/>
    </row>
    <row r="576" spans="78:87">
      <c r="BZ576" s="115"/>
      <c r="CA576" s="115"/>
      <c r="CB576" s="115"/>
      <c r="CC576" s="115"/>
      <c r="CD576" s="115"/>
      <c r="CE576" s="115"/>
      <c r="CF576" s="115"/>
      <c r="CG576" s="115"/>
      <c r="CH576" s="115"/>
      <c r="CI576" s="115"/>
    </row>
    <row r="577" spans="78:87">
      <c r="BZ577" s="115"/>
      <c r="CA577" s="115"/>
      <c r="CB577" s="115"/>
      <c r="CC577" s="115"/>
      <c r="CD577" s="115"/>
      <c r="CE577" s="115"/>
      <c r="CF577" s="115"/>
      <c r="CG577" s="115"/>
      <c r="CH577" s="115"/>
      <c r="CI577" s="115"/>
    </row>
    <row r="578" spans="78:87">
      <c r="BZ578" s="115"/>
      <c r="CA578" s="115"/>
      <c r="CB578" s="115"/>
      <c r="CC578" s="115"/>
      <c r="CD578" s="115"/>
      <c r="CE578" s="115"/>
      <c r="CF578" s="115"/>
      <c r="CG578" s="115"/>
      <c r="CH578" s="115"/>
      <c r="CI578" s="115"/>
    </row>
    <row r="579" spans="78:87">
      <c r="BZ579" s="115"/>
      <c r="CA579" s="115"/>
      <c r="CB579" s="115"/>
      <c r="CC579" s="115"/>
      <c r="CD579" s="115"/>
      <c r="CE579" s="115"/>
      <c r="CF579" s="115"/>
      <c r="CG579" s="115"/>
      <c r="CH579" s="115"/>
      <c r="CI579" s="115"/>
    </row>
    <row r="580" spans="78:87">
      <c r="BZ580" s="115"/>
      <c r="CA580" s="115"/>
      <c r="CB580" s="115"/>
      <c r="CC580" s="115"/>
      <c r="CD580" s="115"/>
      <c r="CE580" s="115"/>
      <c r="CF580" s="115"/>
      <c r="CG580" s="115"/>
      <c r="CH580" s="115"/>
      <c r="CI580" s="115"/>
    </row>
    <row r="581" spans="78:87">
      <c r="BZ581" s="115"/>
      <c r="CA581" s="115"/>
      <c r="CB581" s="115"/>
      <c r="CC581" s="115"/>
      <c r="CD581" s="115"/>
      <c r="CE581" s="115"/>
      <c r="CF581" s="115"/>
      <c r="CG581" s="115"/>
      <c r="CH581" s="115"/>
      <c r="CI581" s="115"/>
    </row>
    <row r="582" spans="78:87">
      <c r="BZ582" s="115"/>
      <c r="CA582" s="115"/>
      <c r="CB582" s="115"/>
      <c r="CC582" s="115"/>
      <c r="CD582" s="115"/>
      <c r="CE582" s="115"/>
      <c r="CF582" s="115"/>
      <c r="CG582" s="115"/>
      <c r="CH582" s="115"/>
      <c r="CI582" s="115"/>
    </row>
    <row r="583" spans="78:87">
      <c r="BZ583" s="115"/>
      <c r="CA583" s="115"/>
      <c r="CB583" s="115"/>
      <c r="CC583" s="115"/>
      <c r="CD583" s="115"/>
      <c r="CE583" s="115"/>
      <c r="CF583" s="115"/>
      <c r="CG583" s="115"/>
      <c r="CH583" s="115"/>
      <c r="CI583" s="115"/>
    </row>
    <row r="584" spans="78:87">
      <c r="BZ584" s="115"/>
      <c r="CA584" s="115"/>
      <c r="CB584" s="115"/>
      <c r="CC584" s="115"/>
      <c r="CD584" s="115"/>
      <c r="CE584" s="115"/>
      <c r="CF584" s="115"/>
      <c r="CG584" s="115"/>
      <c r="CH584" s="115"/>
      <c r="CI584" s="115"/>
    </row>
    <row r="585" spans="78:87">
      <c r="BZ585" s="115"/>
      <c r="CA585" s="115"/>
      <c r="CB585" s="115"/>
      <c r="CC585" s="115"/>
      <c r="CD585" s="115"/>
      <c r="CE585" s="115"/>
      <c r="CF585" s="115"/>
      <c r="CG585" s="115"/>
      <c r="CH585" s="115"/>
      <c r="CI585" s="115"/>
    </row>
    <row r="586" spans="78:87">
      <c r="BZ586" s="115"/>
      <c r="CA586" s="115"/>
      <c r="CB586" s="115"/>
      <c r="CC586" s="115"/>
      <c r="CD586" s="115"/>
      <c r="CE586" s="115"/>
      <c r="CF586" s="115"/>
      <c r="CG586" s="115"/>
      <c r="CH586" s="115"/>
      <c r="CI586" s="115"/>
    </row>
    <row r="587" spans="78:87">
      <c r="BZ587" s="115"/>
      <c r="CA587" s="115"/>
      <c r="CB587" s="115"/>
      <c r="CC587" s="115"/>
      <c r="CD587" s="115"/>
      <c r="CE587" s="115"/>
      <c r="CF587" s="115"/>
      <c r="CG587" s="115"/>
      <c r="CH587" s="115"/>
      <c r="CI587" s="115"/>
    </row>
    <row r="588" spans="78:87">
      <c r="BZ588" s="115"/>
      <c r="CA588" s="115"/>
      <c r="CB588" s="115"/>
      <c r="CC588" s="115"/>
      <c r="CD588" s="115"/>
      <c r="CE588" s="115"/>
      <c r="CF588" s="115"/>
      <c r="CG588" s="115"/>
      <c r="CH588" s="115"/>
      <c r="CI588" s="115"/>
    </row>
    <row r="589" spans="78:87">
      <c r="BZ589" s="115"/>
      <c r="CA589" s="115"/>
      <c r="CB589" s="115"/>
      <c r="CC589" s="115"/>
      <c r="CD589" s="115"/>
      <c r="CE589" s="115"/>
      <c r="CF589" s="115"/>
      <c r="CG589" s="115"/>
      <c r="CH589" s="115"/>
      <c r="CI589" s="115"/>
    </row>
    <row r="590" spans="78:87">
      <c r="BZ590" s="115"/>
      <c r="CA590" s="115"/>
      <c r="CB590" s="115"/>
      <c r="CC590" s="115"/>
      <c r="CD590" s="115"/>
      <c r="CE590" s="115"/>
      <c r="CF590" s="115"/>
      <c r="CG590" s="115"/>
      <c r="CH590" s="115"/>
      <c r="CI590" s="115"/>
    </row>
    <row r="591" spans="78:87">
      <c r="BZ591" s="115"/>
      <c r="CA591" s="115"/>
      <c r="CB591" s="115"/>
      <c r="CC591" s="115"/>
      <c r="CD591" s="115"/>
      <c r="CE591" s="115"/>
      <c r="CF591" s="115"/>
      <c r="CG591" s="115"/>
      <c r="CH591" s="115"/>
      <c r="CI591" s="115"/>
    </row>
    <row r="592" spans="78:87">
      <c r="BZ592" s="115"/>
      <c r="CA592" s="115"/>
      <c r="CB592" s="115"/>
      <c r="CC592" s="115"/>
      <c r="CD592" s="115"/>
      <c r="CE592" s="115"/>
      <c r="CF592" s="115"/>
      <c r="CG592" s="115"/>
      <c r="CH592" s="115"/>
      <c r="CI592" s="115"/>
    </row>
    <row r="593" spans="78:87">
      <c r="BZ593" s="115"/>
      <c r="CA593" s="115"/>
      <c r="CB593" s="115"/>
      <c r="CC593" s="115"/>
      <c r="CD593" s="115"/>
      <c r="CE593" s="115"/>
      <c r="CF593" s="115"/>
      <c r="CG593" s="115"/>
      <c r="CH593" s="115"/>
      <c r="CI593" s="115"/>
    </row>
    <row r="594" spans="78:87">
      <c r="BZ594" s="115"/>
      <c r="CA594" s="115"/>
      <c r="CB594" s="115"/>
      <c r="CC594" s="115"/>
      <c r="CD594" s="115"/>
      <c r="CE594" s="115"/>
      <c r="CF594" s="115"/>
      <c r="CG594" s="115"/>
      <c r="CH594" s="115"/>
      <c r="CI594" s="115"/>
    </row>
    <row r="595" spans="78:87">
      <c r="BZ595" s="115"/>
      <c r="CA595" s="115"/>
      <c r="CB595" s="115"/>
      <c r="CC595" s="115"/>
      <c r="CD595" s="115"/>
      <c r="CE595" s="115"/>
      <c r="CF595" s="115"/>
      <c r="CG595" s="115"/>
      <c r="CH595" s="115"/>
      <c r="CI595" s="115"/>
    </row>
    <row r="596" spans="78:87">
      <c r="BZ596" s="115"/>
      <c r="CA596" s="115"/>
      <c r="CB596" s="115"/>
      <c r="CC596" s="115"/>
      <c r="CD596" s="115"/>
      <c r="CE596" s="115"/>
      <c r="CF596" s="115"/>
      <c r="CG596" s="115"/>
      <c r="CH596" s="115"/>
      <c r="CI596" s="115"/>
    </row>
    <row r="597" spans="78:87">
      <c r="BZ597" s="115"/>
      <c r="CA597" s="115"/>
      <c r="CB597" s="115"/>
      <c r="CC597" s="115"/>
      <c r="CD597" s="115"/>
      <c r="CE597" s="115"/>
      <c r="CF597" s="115"/>
      <c r="CG597" s="115"/>
      <c r="CH597" s="115"/>
      <c r="CI597" s="115"/>
    </row>
    <row r="598" spans="78:87">
      <c r="BZ598" s="115"/>
      <c r="CA598" s="115"/>
      <c r="CB598" s="115"/>
      <c r="CC598" s="115"/>
      <c r="CD598" s="115"/>
      <c r="CE598" s="115"/>
      <c r="CF598" s="115"/>
      <c r="CG598" s="115"/>
      <c r="CH598" s="115"/>
      <c r="CI598" s="115"/>
    </row>
    <row r="599" spans="78:87">
      <c r="BZ599" s="115"/>
      <c r="CA599" s="115"/>
      <c r="CB599" s="115"/>
      <c r="CC599" s="115"/>
      <c r="CD599" s="115"/>
      <c r="CE599" s="115"/>
      <c r="CF599" s="115"/>
      <c r="CG599" s="115"/>
      <c r="CH599" s="115"/>
      <c r="CI599" s="115"/>
    </row>
    <row r="600" spans="78:87">
      <c r="BZ600" s="115"/>
      <c r="CA600" s="115"/>
      <c r="CB600" s="115"/>
      <c r="CC600" s="115"/>
      <c r="CD600" s="115"/>
      <c r="CE600" s="115"/>
      <c r="CF600" s="115"/>
      <c r="CG600" s="115"/>
      <c r="CH600" s="115"/>
      <c r="CI600" s="115"/>
    </row>
    <row r="601" spans="78:87">
      <c r="BZ601" s="115"/>
      <c r="CA601" s="115"/>
      <c r="CB601" s="115"/>
      <c r="CC601" s="115"/>
      <c r="CD601" s="115"/>
      <c r="CE601" s="115"/>
      <c r="CF601" s="115"/>
      <c r="CG601" s="115"/>
      <c r="CH601" s="115"/>
      <c r="CI601" s="115"/>
    </row>
    <row r="602" spans="78:87">
      <c r="BZ602" s="115"/>
      <c r="CA602" s="115"/>
      <c r="CB602" s="115"/>
      <c r="CC602" s="115"/>
      <c r="CD602" s="115"/>
      <c r="CE602" s="115"/>
      <c r="CF602" s="115"/>
      <c r="CG602" s="115"/>
      <c r="CH602" s="115"/>
      <c r="CI602" s="115"/>
    </row>
    <row r="603" spans="78:87">
      <c r="BZ603" s="115"/>
      <c r="CA603" s="115"/>
      <c r="CB603" s="115"/>
      <c r="CC603" s="115"/>
      <c r="CD603" s="115"/>
      <c r="CE603" s="115"/>
      <c r="CF603" s="115"/>
      <c r="CG603" s="115"/>
      <c r="CH603" s="115"/>
      <c r="CI603" s="115"/>
    </row>
    <row r="604" spans="78:87">
      <c r="BZ604" s="115"/>
      <c r="CA604" s="115"/>
      <c r="CB604" s="115"/>
      <c r="CC604" s="115"/>
      <c r="CD604" s="115"/>
      <c r="CE604" s="115"/>
      <c r="CF604" s="115"/>
      <c r="CG604" s="115"/>
      <c r="CH604" s="115"/>
      <c r="CI604" s="115"/>
    </row>
    <row r="605" spans="78:87">
      <c r="BZ605" s="115"/>
      <c r="CA605" s="115"/>
      <c r="CB605" s="115"/>
      <c r="CC605" s="115"/>
      <c r="CD605" s="115"/>
      <c r="CE605" s="115"/>
      <c r="CF605" s="115"/>
      <c r="CG605" s="115"/>
      <c r="CH605" s="115"/>
      <c r="CI605" s="115"/>
    </row>
    <row r="606" spans="78:87">
      <c r="BZ606" s="115"/>
      <c r="CA606" s="115"/>
      <c r="CB606" s="115"/>
      <c r="CC606" s="115"/>
      <c r="CD606" s="115"/>
      <c r="CE606" s="115"/>
      <c r="CF606" s="115"/>
      <c r="CG606" s="115"/>
      <c r="CH606" s="115"/>
      <c r="CI606" s="115"/>
    </row>
    <row r="607" spans="78:87">
      <c r="BZ607" s="115"/>
      <c r="CA607" s="115"/>
      <c r="CB607" s="115"/>
      <c r="CC607" s="115"/>
      <c r="CD607" s="115"/>
      <c r="CE607" s="115"/>
      <c r="CF607" s="115"/>
      <c r="CG607" s="115"/>
      <c r="CH607" s="115"/>
      <c r="CI607" s="115"/>
    </row>
    <row r="608" spans="78:87">
      <c r="BZ608" s="115"/>
      <c r="CA608" s="115"/>
      <c r="CB608" s="115"/>
      <c r="CC608" s="115"/>
      <c r="CD608" s="115"/>
      <c r="CE608" s="115"/>
      <c r="CF608" s="115"/>
      <c r="CG608" s="115"/>
      <c r="CH608" s="115"/>
      <c r="CI608" s="115"/>
    </row>
    <row r="609" spans="78:87">
      <c r="BZ609" s="115"/>
      <c r="CA609" s="115"/>
      <c r="CB609" s="115"/>
      <c r="CC609" s="115"/>
      <c r="CD609" s="115"/>
      <c r="CE609" s="115"/>
      <c r="CF609" s="115"/>
      <c r="CG609" s="115"/>
      <c r="CH609" s="115"/>
      <c r="CI609" s="115"/>
    </row>
    <row r="610" spans="78:87">
      <c r="BZ610" s="115"/>
      <c r="CA610" s="115"/>
      <c r="CB610" s="115"/>
      <c r="CC610" s="115"/>
      <c r="CD610" s="115"/>
      <c r="CE610" s="115"/>
      <c r="CF610" s="115"/>
      <c r="CG610" s="115"/>
      <c r="CH610" s="115"/>
      <c r="CI610" s="115"/>
    </row>
    <row r="611" spans="78:87">
      <c r="BZ611" s="115"/>
      <c r="CA611" s="115"/>
      <c r="CB611" s="115"/>
      <c r="CC611" s="115"/>
      <c r="CD611" s="115"/>
      <c r="CE611" s="115"/>
      <c r="CF611" s="115"/>
      <c r="CG611" s="115"/>
      <c r="CH611" s="115"/>
      <c r="CI611" s="115"/>
    </row>
    <row r="612" spans="78:87">
      <c r="BZ612" s="115"/>
      <c r="CA612" s="115"/>
      <c r="CB612" s="115"/>
      <c r="CC612" s="115"/>
      <c r="CD612" s="115"/>
      <c r="CE612" s="115"/>
      <c r="CF612" s="115"/>
      <c r="CG612" s="115"/>
      <c r="CH612" s="115"/>
      <c r="CI612" s="115"/>
    </row>
    <row r="613" spans="78:87">
      <c r="BZ613" s="115"/>
      <c r="CA613" s="115"/>
      <c r="CB613" s="115"/>
      <c r="CC613" s="115"/>
      <c r="CD613" s="115"/>
      <c r="CE613" s="115"/>
      <c r="CF613" s="115"/>
      <c r="CG613" s="115"/>
      <c r="CH613" s="115"/>
      <c r="CI613" s="115"/>
    </row>
    <row r="614" spans="78:87">
      <c r="BZ614" s="115"/>
      <c r="CA614" s="115"/>
      <c r="CB614" s="115"/>
      <c r="CC614" s="115"/>
      <c r="CD614" s="115"/>
      <c r="CE614" s="115"/>
      <c r="CF614" s="115"/>
      <c r="CG614" s="115"/>
      <c r="CH614" s="115"/>
      <c r="CI614" s="115"/>
    </row>
    <row r="615" spans="78:87">
      <c r="BZ615" s="115"/>
      <c r="CA615" s="115"/>
      <c r="CB615" s="115"/>
      <c r="CC615" s="115"/>
      <c r="CD615" s="115"/>
      <c r="CE615" s="115"/>
      <c r="CF615" s="115"/>
      <c r="CG615" s="115"/>
      <c r="CH615" s="115"/>
      <c r="CI615" s="115"/>
    </row>
    <row r="616" spans="78:87">
      <c r="BZ616" s="115"/>
      <c r="CA616" s="115"/>
      <c r="CB616" s="115"/>
      <c r="CC616" s="115"/>
      <c r="CD616" s="115"/>
      <c r="CE616" s="115"/>
      <c r="CF616" s="115"/>
      <c r="CG616" s="115"/>
      <c r="CH616" s="115"/>
      <c r="CI616" s="115"/>
    </row>
    <row r="617" spans="78:87">
      <c r="BZ617" s="115"/>
      <c r="CA617" s="115"/>
      <c r="CB617" s="115"/>
      <c r="CC617" s="115"/>
      <c r="CD617" s="115"/>
      <c r="CE617" s="115"/>
      <c r="CF617" s="115"/>
      <c r="CG617" s="115"/>
      <c r="CH617" s="115"/>
      <c r="CI617" s="115"/>
    </row>
    <row r="618" spans="78:87">
      <c r="BZ618" s="115"/>
      <c r="CA618" s="115"/>
      <c r="CB618" s="115"/>
      <c r="CC618" s="115"/>
      <c r="CD618" s="115"/>
      <c r="CE618" s="115"/>
      <c r="CF618" s="115"/>
      <c r="CG618" s="115"/>
      <c r="CH618" s="115"/>
      <c r="CI618" s="115"/>
    </row>
    <row r="619" spans="78:87">
      <c r="BZ619" s="115"/>
      <c r="CA619" s="115"/>
      <c r="CB619" s="115"/>
      <c r="CC619" s="115"/>
      <c r="CD619" s="115"/>
      <c r="CE619" s="115"/>
      <c r="CF619" s="115"/>
      <c r="CG619" s="115"/>
      <c r="CH619" s="115"/>
      <c r="CI619" s="115"/>
    </row>
    <row r="620" spans="78:87">
      <c r="BZ620" s="115"/>
      <c r="CA620" s="115"/>
      <c r="CB620" s="115"/>
      <c r="CC620" s="115"/>
      <c r="CD620" s="115"/>
      <c r="CE620" s="115"/>
      <c r="CF620" s="115"/>
      <c r="CG620" s="115"/>
      <c r="CH620" s="115"/>
      <c r="CI620" s="115"/>
    </row>
    <row r="621" spans="78:87">
      <c r="BZ621" s="115"/>
      <c r="CA621" s="115"/>
      <c r="CB621" s="115"/>
      <c r="CC621" s="115"/>
      <c r="CD621" s="115"/>
      <c r="CE621" s="115"/>
      <c r="CF621" s="115"/>
      <c r="CG621" s="115"/>
      <c r="CH621" s="115"/>
      <c r="CI621" s="115"/>
    </row>
    <row r="622" spans="78:87">
      <c r="BZ622" s="115"/>
      <c r="CA622" s="115"/>
      <c r="CB622" s="115"/>
      <c r="CC622" s="115"/>
      <c r="CD622" s="115"/>
      <c r="CE622" s="115"/>
      <c r="CF622" s="115"/>
      <c r="CG622" s="115"/>
      <c r="CH622" s="115"/>
      <c r="CI622" s="115"/>
    </row>
    <row r="623" spans="78:87">
      <c r="BZ623" s="115"/>
      <c r="CA623" s="115"/>
      <c r="CB623" s="115"/>
      <c r="CC623" s="115"/>
      <c r="CD623" s="115"/>
      <c r="CE623" s="115"/>
      <c r="CF623" s="115"/>
      <c r="CG623" s="115"/>
      <c r="CH623" s="115"/>
      <c r="CI623" s="115"/>
    </row>
    <row r="624" spans="78:87">
      <c r="BZ624" s="115"/>
      <c r="CA624" s="115"/>
      <c r="CB624" s="115"/>
      <c r="CC624" s="115"/>
      <c r="CD624" s="115"/>
      <c r="CE624" s="115"/>
      <c r="CF624" s="115"/>
      <c r="CG624" s="115"/>
      <c r="CH624" s="115"/>
      <c r="CI624" s="115"/>
    </row>
    <row r="625" spans="78:87">
      <c r="BZ625" s="115"/>
      <c r="CA625" s="115"/>
      <c r="CB625" s="115"/>
      <c r="CC625" s="115"/>
      <c r="CD625" s="115"/>
      <c r="CE625" s="115"/>
      <c r="CF625" s="115"/>
      <c r="CG625" s="115"/>
      <c r="CH625" s="115"/>
      <c r="CI625" s="115"/>
    </row>
    <row r="626" spans="78:87">
      <c r="BZ626" s="115"/>
      <c r="CA626" s="115"/>
      <c r="CB626" s="115"/>
      <c r="CC626" s="115"/>
      <c r="CD626" s="115"/>
      <c r="CE626" s="115"/>
      <c r="CF626" s="115"/>
      <c r="CG626" s="115"/>
      <c r="CH626" s="115"/>
      <c r="CI626" s="115"/>
    </row>
    <row r="627" spans="78:87">
      <c r="BZ627" s="115"/>
      <c r="CA627" s="115"/>
      <c r="CB627" s="115"/>
      <c r="CC627" s="115"/>
      <c r="CD627" s="115"/>
      <c r="CE627" s="115"/>
      <c r="CF627" s="115"/>
      <c r="CG627" s="115"/>
      <c r="CH627" s="115"/>
      <c r="CI627" s="115"/>
    </row>
    <row r="628" spans="78:87">
      <c r="BZ628" s="115"/>
      <c r="CA628" s="115"/>
      <c r="CB628" s="115"/>
      <c r="CC628" s="115"/>
      <c r="CD628" s="115"/>
      <c r="CE628" s="115"/>
      <c r="CF628" s="115"/>
      <c r="CG628" s="115"/>
      <c r="CH628" s="115"/>
      <c r="CI628" s="115"/>
    </row>
    <row r="629" spans="78:87">
      <c r="BZ629" s="115"/>
      <c r="CA629" s="115"/>
      <c r="CB629" s="115"/>
      <c r="CC629" s="115"/>
      <c r="CD629" s="115"/>
      <c r="CE629" s="115"/>
      <c r="CF629" s="115"/>
      <c r="CG629" s="115"/>
      <c r="CH629" s="115"/>
      <c r="CI629" s="115"/>
    </row>
    <row r="630" spans="78:87">
      <c r="BZ630" s="115"/>
      <c r="CA630" s="115"/>
      <c r="CB630" s="115"/>
      <c r="CC630" s="115"/>
      <c r="CD630" s="115"/>
      <c r="CE630" s="115"/>
      <c r="CF630" s="115"/>
      <c r="CG630" s="115"/>
      <c r="CH630" s="115"/>
      <c r="CI630" s="115"/>
    </row>
    <row r="631" spans="78:87">
      <c r="BZ631" s="115"/>
      <c r="CA631" s="115"/>
      <c r="CB631" s="115"/>
      <c r="CC631" s="115"/>
      <c r="CD631" s="115"/>
      <c r="CE631" s="115"/>
      <c r="CF631" s="115"/>
      <c r="CG631" s="115"/>
      <c r="CH631" s="115"/>
      <c r="CI631" s="115"/>
    </row>
    <row r="632" spans="78:87">
      <c r="BZ632" s="115"/>
      <c r="CA632" s="115"/>
      <c r="CB632" s="115"/>
      <c r="CC632" s="115"/>
      <c r="CD632" s="115"/>
      <c r="CE632" s="115"/>
      <c r="CF632" s="115"/>
      <c r="CG632" s="115"/>
      <c r="CH632" s="115"/>
      <c r="CI632" s="115"/>
    </row>
    <row r="633" spans="78:87">
      <c r="BZ633" s="115"/>
      <c r="CA633" s="115"/>
      <c r="CB633" s="115"/>
      <c r="CC633" s="115"/>
      <c r="CD633" s="115"/>
      <c r="CE633" s="115"/>
      <c r="CF633" s="115"/>
      <c r="CG633" s="115"/>
      <c r="CH633" s="115"/>
      <c r="CI633" s="115"/>
    </row>
    <row r="634" spans="78:87">
      <c r="BZ634" s="115"/>
      <c r="CA634" s="115"/>
      <c r="CB634" s="115"/>
      <c r="CC634" s="115"/>
      <c r="CD634" s="115"/>
      <c r="CE634" s="115"/>
      <c r="CF634" s="115"/>
      <c r="CG634" s="115"/>
      <c r="CH634" s="115"/>
      <c r="CI634" s="115"/>
    </row>
    <row r="635" spans="78:87">
      <c r="BZ635" s="115"/>
      <c r="CA635" s="115"/>
      <c r="CB635" s="115"/>
      <c r="CC635" s="115"/>
      <c r="CD635" s="115"/>
      <c r="CE635" s="115"/>
      <c r="CF635" s="115"/>
      <c r="CG635" s="115"/>
      <c r="CH635" s="115"/>
      <c r="CI635" s="115"/>
    </row>
    <row r="636" spans="78:87">
      <c r="BZ636" s="115"/>
      <c r="CA636" s="115"/>
      <c r="CB636" s="115"/>
      <c r="CC636" s="115"/>
      <c r="CD636" s="115"/>
      <c r="CE636" s="115"/>
      <c r="CF636" s="115"/>
      <c r="CG636" s="115"/>
      <c r="CH636" s="115"/>
      <c r="CI636" s="115"/>
    </row>
    <row r="637" spans="78:87">
      <c r="BZ637" s="115"/>
      <c r="CA637" s="115"/>
      <c r="CB637" s="115"/>
      <c r="CC637" s="115"/>
      <c r="CD637" s="115"/>
      <c r="CE637" s="115"/>
      <c r="CF637" s="115"/>
      <c r="CG637" s="115"/>
      <c r="CH637" s="115"/>
      <c r="CI637" s="115"/>
    </row>
    <row r="638" spans="78:87">
      <c r="BZ638" s="115"/>
      <c r="CA638" s="115"/>
      <c r="CB638" s="115"/>
      <c r="CC638" s="115"/>
      <c r="CD638" s="115"/>
      <c r="CE638" s="115"/>
      <c r="CF638" s="115"/>
      <c r="CG638" s="115"/>
      <c r="CH638" s="115"/>
      <c r="CI638" s="115"/>
    </row>
    <row r="639" spans="78:87">
      <c r="BZ639" s="115"/>
      <c r="CA639" s="115"/>
      <c r="CB639" s="115"/>
      <c r="CC639" s="115"/>
      <c r="CD639" s="115"/>
      <c r="CE639" s="115"/>
      <c r="CF639" s="115"/>
      <c r="CG639" s="115"/>
      <c r="CH639" s="115"/>
      <c r="CI639" s="115"/>
    </row>
    <row r="640" spans="78:87">
      <c r="BZ640" s="115"/>
      <c r="CA640" s="115"/>
      <c r="CB640" s="115"/>
      <c r="CC640" s="115"/>
      <c r="CD640" s="115"/>
      <c r="CE640" s="115"/>
      <c r="CF640" s="115"/>
      <c r="CG640" s="115"/>
      <c r="CH640" s="115"/>
      <c r="CI640" s="115"/>
    </row>
    <row r="641" spans="78:87">
      <c r="BZ641" s="115"/>
      <c r="CA641" s="115"/>
      <c r="CB641" s="115"/>
      <c r="CC641" s="115"/>
      <c r="CD641" s="115"/>
      <c r="CE641" s="115"/>
      <c r="CF641" s="115"/>
      <c r="CG641" s="115"/>
      <c r="CH641" s="115"/>
      <c r="CI641" s="115"/>
    </row>
    <row r="642" spans="78:87">
      <c r="BZ642" s="115"/>
      <c r="CA642" s="115"/>
      <c r="CB642" s="115"/>
      <c r="CC642" s="115"/>
      <c r="CD642" s="115"/>
      <c r="CE642" s="115"/>
      <c r="CF642" s="115"/>
      <c r="CG642" s="115"/>
      <c r="CH642" s="115"/>
      <c r="CI642" s="115"/>
    </row>
    <row r="643" spans="78:87">
      <c r="BZ643" s="115"/>
      <c r="CA643" s="115"/>
      <c r="CB643" s="115"/>
      <c r="CC643" s="115"/>
      <c r="CD643" s="115"/>
      <c r="CE643" s="115"/>
      <c r="CF643" s="115"/>
      <c r="CG643" s="115"/>
      <c r="CH643" s="115"/>
      <c r="CI643" s="115"/>
    </row>
    <row r="644" spans="78:87">
      <c r="BZ644" s="115"/>
      <c r="CA644" s="115"/>
      <c r="CB644" s="115"/>
      <c r="CC644" s="115"/>
      <c r="CD644" s="115"/>
      <c r="CE644" s="115"/>
      <c r="CF644" s="115"/>
      <c r="CG644" s="115"/>
      <c r="CH644" s="115"/>
      <c r="CI644" s="115"/>
    </row>
    <row r="645" spans="78:87">
      <c r="BZ645" s="115"/>
      <c r="CA645" s="115"/>
      <c r="CB645" s="115"/>
      <c r="CC645" s="115"/>
      <c r="CD645" s="115"/>
      <c r="CE645" s="115"/>
      <c r="CF645" s="115"/>
      <c r="CG645" s="115"/>
      <c r="CH645" s="115"/>
      <c r="CI645" s="115"/>
    </row>
    <row r="646" spans="78:87">
      <c r="BZ646" s="115"/>
      <c r="CA646" s="115"/>
      <c r="CB646" s="115"/>
      <c r="CC646" s="115"/>
      <c r="CD646" s="115"/>
      <c r="CE646" s="115"/>
      <c r="CF646" s="115"/>
      <c r="CG646" s="115"/>
      <c r="CH646" s="115"/>
      <c r="CI646" s="115"/>
    </row>
    <row r="647" spans="78:87">
      <c r="BZ647" s="115"/>
      <c r="CA647" s="115"/>
      <c r="CB647" s="115"/>
      <c r="CC647" s="115"/>
      <c r="CD647" s="115"/>
      <c r="CE647" s="115"/>
      <c r="CF647" s="115"/>
      <c r="CG647" s="115"/>
      <c r="CH647" s="115"/>
      <c r="CI647" s="115"/>
    </row>
    <row r="648" spans="78:87">
      <c r="BZ648" s="115"/>
      <c r="CA648" s="115"/>
      <c r="CB648" s="115"/>
      <c r="CC648" s="115"/>
      <c r="CD648" s="115"/>
      <c r="CE648" s="115"/>
      <c r="CF648" s="115"/>
      <c r="CG648" s="115"/>
      <c r="CH648" s="115"/>
      <c r="CI648" s="115"/>
    </row>
    <row r="649" spans="78:87">
      <c r="BZ649" s="115"/>
      <c r="CA649" s="115"/>
      <c r="CB649" s="115"/>
      <c r="CC649" s="115"/>
      <c r="CD649" s="115"/>
      <c r="CE649" s="115"/>
      <c r="CF649" s="115"/>
      <c r="CG649" s="115"/>
      <c r="CH649" s="115"/>
      <c r="CI649" s="115"/>
    </row>
    <row r="650" spans="78:87">
      <c r="BZ650" s="115"/>
      <c r="CA650" s="115"/>
      <c r="CB650" s="115"/>
      <c r="CC650" s="115"/>
      <c r="CD650" s="115"/>
      <c r="CE650" s="115"/>
      <c r="CF650" s="115"/>
      <c r="CG650" s="115"/>
      <c r="CH650" s="115"/>
      <c r="CI650" s="115"/>
    </row>
    <row r="651" spans="78:87">
      <c r="BZ651" s="115"/>
      <c r="CA651" s="115"/>
      <c r="CB651" s="115"/>
      <c r="CC651" s="115"/>
      <c r="CD651" s="115"/>
      <c r="CE651" s="115"/>
      <c r="CF651" s="115"/>
      <c r="CG651" s="115"/>
      <c r="CH651" s="115"/>
      <c r="CI651" s="115"/>
    </row>
    <row r="652" spans="78:87">
      <c r="BZ652" s="115"/>
      <c r="CA652" s="115"/>
      <c r="CB652" s="115"/>
      <c r="CC652" s="115"/>
      <c r="CD652" s="115"/>
      <c r="CE652" s="115"/>
      <c r="CF652" s="115"/>
      <c r="CG652" s="115"/>
      <c r="CH652" s="115"/>
      <c r="CI652" s="115"/>
    </row>
    <row r="653" spans="78:87">
      <c r="BZ653" s="115"/>
      <c r="CA653" s="115"/>
      <c r="CB653" s="115"/>
      <c r="CC653" s="115"/>
      <c r="CD653" s="115"/>
      <c r="CE653" s="115"/>
      <c r="CF653" s="115"/>
      <c r="CG653" s="115"/>
      <c r="CH653" s="115"/>
      <c r="CI653" s="115"/>
    </row>
    <row r="654" spans="78:87">
      <c r="BZ654" s="115"/>
      <c r="CA654" s="115"/>
      <c r="CB654" s="115"/>
      <c r="CC654" s="115"/>
      <c r="CD654" s="115"/>
      <c r="CE654" s="115"/>
      <c r="CF654" s="115"/>
      <c r="CG654" s="115"/>
      <c r="CH654" s="115"/>
      <c r="CI654" s="115"/>
    </row>
    <row r="655" spans="78:87">
      <c r="BZ655" s="115"/>
      <c r="CA655" s="115"/>
      <c r="CB655" s="115"/>
      <c r="CC655" s="115"/>
      <c r="CD655" s="115"/>
      <c r="CE655" s="115"/>
      <c r="CF655" s="115"/>
      <c r="CG655" s="115"/>
      <c r="CH655" s="115"/>
      <c r="CI655" s="115"/>
    </row>
    <row r="656" spans="78:87">
      <c r="BZ656" s="115"/>
      <c r="CA656" s="115"/>
      <c r="CB656" s="115"/>
      <c r="CC656" s="115"/>
      <c r="CD656" s="115"/>
      <c r="CE656" s="115"/>
      <c r="CF656" s="115"/>
      <c r="CG656" s="115"/>
      <c r="CH656" s="115"/>
      <c r="CI656" s="115"/>
    </row>
    <row r="657" spans="78:87">
      <c r="BZ657" s="115"/>
      <c r="CA657" s="115"/>
      <c r="CB657" s="115"/>
      <c r="CC657" s="115"/>
      <c r="CD657" s="115"/>
      <c r="CE657" s="115"/>
      <c r="CF657" s="115"/>
      <c r="CG657" s="115"/>
      <c r="CH657" s="115"/>
      <c r="CI657" s="115"/>
    </row>
    <row r="658" spans="78:87">
      <c r="BZ658" s="115"/>
      <c r="CA658" s="115"/>
      <c r="CB658" s="115"/>
      <c r="CC658" s="115"/>
      <c r="CD658" s="115"/>
      <c r="CE658" s="115"/>
      <c r="CF658" s="115"/>
      <c r="CG658" s="115"/>
      <c r="CH658" s="115"/>
      <c r="CI658" s="115"/>
    </row>
    <row r="659" spans="78:87">
      <c r="BZ659" s="115"/>
      <c r="CA659" s="115"/>
      <c r="CB659" s="115"/>
      <c r="CC659" s="115"/>
      <c r="CD659" s="115"/>
      <c r="CE659" s="115"/>
      <c r="CF659" s="115"/>
      <c r="CG659" s="115"/>
      <c r="CH659" s="115"/>
      <c r="CI659" s="115"/>
    </row>
    <row r="660" spans="78:87">
      <c r="BZ660" s="115"/>
      <c r="CA660" s="115"/>
      <c r="CB660" s="115"/>
      <c r="CC660" s="115"/>
      <c r="CD660" s="115"/>
      <c r="CE660" s="115"/>
      <c r="CF660" s="115"/>
      <c r="CG660" s="115"/>
      <c r="CH660" s="115"/>
      <c r="CI660" s="115"/>
    </row>
    <row r="661" spans="78:87">
      <c r="BZ661" s="115"/>
      <c r="CA661" s="115"/>
      <c r="CB661" s="115"/>
      <c r="CC661" s="115"/>
      <c r="CD661" s="115"/>
      <c r="CE661" s="115"/>
      <c r="CF661" s="115"/>
      <c r="CG661" s="115"/>
      <c r="CH661" s="115"/>
      <c r="CI661" s="115"/>
    </row>
    <row r="662" spans="78:87">
      <c r="BZ662" s="115"/>
      <c r="CA662" s="115"/>
      <c r="CB662" s="115"/>
      <c r="CC662" s="115"/>
      <c r="CD662" s="115"/>
      <c r="CE662" s="115"/>
      <c r="CF662" s="115"/>
      <c r="CG662" s="115"/>
      <c r="CH662" s="115"/>
      <c r="CI662" s="115"/>
    </row>
    <row r="663" spans="78:87">
      <c r="BZ663" s="115"/>
      <c r="CA663" s="115"/>
      <c r="CB663" s="115"/>
      <c r="CC663" s="115"/>
      <c r="CD663" s="115"/>
      <c r="CE663" s="115"/>
      <c r="CF663" s="115"/>
      <c r="CG663" s="115"/>
      <c r="CH663" s="115"/>
      <c r="CI663" s="115"/>
    </row>
    <row r="664" spans="78:87">
      <c r="BZ664" s="115"/>
      <c r="CA664" s="115"/>
      <c r="CB664" s="115"/>
      <c r="CC664" s="115"/>
      <c r="CD664" s="115"/>
      <c r="CE664" s="115"/>
      <c r="CF664" s="115"/>
      <c r="CG664" s="115"/>
      <c r="CH664" s="115"/>
      <c r="CI664" s="115"/>
    </row>
    <row r="665" spans="78:87">
      <c r="BZ665" s="115"/>
      <c r="CA665" s="115"/>
      <c r="CB665" s="115"/>
      <c r="CC665" s="115"/>
      <c r="CD665" s="115"/>
      <c r="CE665" s="115"/>
      <c r="CF665" s="115"/>
      <c r="CG665" s="115"/>
      <c r="CH665" s="115"/>
      <c r="CI665" s="115"/>
    </row>
    <row r="666" spans="78:87">
      <c r="BZ666" s="115"/>
      <c r="CA666" s="115"/>
      <c r="CB666" s="115"/>
      <c r="CC666" s="115"/>
      <c r="CD666" s="115"/>
      <c r="CE666" s="115"/>
      <c r="CF666" s="115"/>
      <c r="CG666" s="115"/>
      <c r="CH666" s="115"/>
      <c r="CI666" s="115"/>
    </row>
    <row r="667" spans="78:87">
      <c r="BZ667" s="115"/>
      <c r="CA667" s="115"/>
      <c r="CB667" s="115"/>
      <c r="CC667" s="115"/>
      <c r="CD667" s="115"/>
      <c r="CE667" s="115"/>
      <c r="CF667" s="115"/>
      <c r="CG667" s="115"/>
      <c r="CH667" s="115"/>
      <c r="CI667" s="115"/>
    </row>
    <row r="668" spans="78:87">
      <c r="BZ668" s="115"/>
      <c r="CA668" s="115"/>
      <c r="CB668" s="115"/>
      <c r="CC668" s="115"/>
      <c r="CD668" s="115"/>
      <c r="CE668" s="115"/>
      <c r="CF668" s="115"/>
      <c r="CG668" s="115"/>
      <c r="CH668" s="115"/>
      <c r="CI668" s="115"/>
    </row>
    <row r="669" spans="78:87">
      <c r="BZ669" s="115"/>
      <c r="CA669" s="115"/>
      <c r="CB669" s="115"/>
      <c r="CC669" s="115"/>
      <c r="CD669" s="115"/>
      <c r="CE669" s="115"/>
      <c r="CF669" s="115"/>
      <c r="CG669" s="115"/>
      <c r="CH669" s="115"/>
      <c r="CI669" s="115"/>
    </row>
    <row r="670" spans="78:87">
      <c r="BZ670" s="115"/>
      <c r="CA670" s="115"/>
      <c r="CB670" s="115"/>
      <c r="CC670" s="115"/>
      <c r="CD670" s="115"/>
      <c r="CE670" s="115"/>
      <c r="CF670" s="115"/>
      <c r="CG670" s="115"/>
      <c r="CH670" s="115"/>
      <c r="CI670" s="115"/>
    </row>
    <row r="671" spans="78:87">
      <c r="BZ671" s="115"/>
      <c r="CA671" s="115"/>
      <c r="CB671" s="115"/>
      <c r="CC671" s="115"/>
      <c r="CD671" s="115"/>
      <c r="CE671" s="115"/>
      <c r="CF671" s="115"/>
      <c r="CG671" s="115"/>
      <c r="CH671" s="115"/>
      <c r="CI671" s="115"/>
    </row>
    <row r="672" spans="78:87">
      <c r="BZ672" s="115"/>
      <c r="CA672" s="115"/>
      <c r="CB672" s="115"/>
      <c r="CC672" s="115"/>
      <c r="CD672" s="115"/>
      <c r="CE672" s="115"/>
      <c r="CF672" s="115"/>
      <c r="CG672" s="115"/>
      <c r="CH672" s="115"/>
      <c r="CI672" s="115"/>
    </row>
    <row r="673" spans="78:87">
      <c r="BZ673" s="115"/>
      <c r="CA673" s="115"/>
      <c r="CB673" s="115"/>
      <c r="CC673" s="115"/>
      <c r="CD673" s="115"/>
      <c r="CE673" s="115"/>
      <c r="CF673" s="115"/>
      <c r="CG673" s="115"/>
      <c r="CH673" s="115"/>
      <c r="CI673" s="115"/>
    </row>
    <row r="674" spans="78:87">
      <c r="BZ674" s="115"/>
      <c r="CA674" s="115"/>
      <c r="CB674" s="115"/>
      <c r="CC674" s="115"/>
      <c r="CD674" s="115"/>
      <c r="CE674" s="115"/>
      <c r="CF674" s="115"/>
      <c r="CG674" s="115"/>
      <c r="CH674" s="115"/>
      <c r="CI674" s="115"/>
    </row>
    <row r="675" spans="78:87">
      <c r="BZ675" s="115"/>
      <c r="CA675" s="115"/>
      <c r="CB675" s="115"/>
      <c r="CC675" s="115"/>
      <c r="CD675" s="115"/>
      <c r="CE675" s="115"/>
      <c r="CF675" s="115"/>
      <c r="CG675" s="115"/>
      <c r="CH675" s="115"/>
      <c r="CI675" s="115"/>
    </row>
    <row r="676" spans="78:87">
      <c r="BZ676" s="115"/>
      <c r="CA676" s="115"/>
      <c r="CB676" s="115"/>
      <c r="CC676" s="115"/>
      <c r="CD676" s="115"/>
      <c r="CE676" s="115"/>
      <c r="CF676" s="115"/>
      <c r="CG676" s="115"/>
      <c r="CH676" s="115"/>
      <c r="CI676" s="115"/>
    </row>
    <row r="677" spans="78:87">
      <c r="BZ677" s="115"/>
      <c r="CA677" s="115"/>
      <c r="CB677" s="115"/>
      <c r="CC677" s="115"/>
      <c r="CD677" s="115"/>
      <c r="CE677" s="115"/>
      <c r="CF677" s="115"/>
      <c r="CG677" s="115"/>
      <c r="CH677" s="115"/>
      <c r="CI677" s="115"/>
    </row>
    <row r="678" spans="78:87">
      <c r="BZ678" s="115"/>
      <c r="CA678" s="115"/>
      <c r="CB678" s="115"/>
      <c r="CC678" s="115"/>
      <c r="CD678" s="115"/>
      <c r="CE678" s="115"/>
      <c r="CF678" s="115"/>
      <c r="CG678" s="115"/>
      <c r="CH678" s="115"/>
      <c r="CI678" s="115"/>
    </row>
    <row r="679" spans="78:87">
      <c r="BZ679" s="115"/>
      <c r="CA679" s="115"/>
      <c r="CB679" s="115"/>
      <c r="CC679" s="115"/>
      <c r="CD679" s="115"/>
      <c r="CE679" s="115"/>
      <c r="CF679" s="115"/>
      <c r="CG679" s="115"/>
      <c r="CH679" s="115"/>
      <c r="CI679" s="115"/>
    </row>
    <row r="680" spans="78:87">
      <c r="BZ680" s="115"/>
      <c r="CA680" s="115"/>
      <c r="CB680" s="115"/>
      <c r="CC680" s="115"/>
      <c r="CD680" s="115"/>
      <c r="CE680" s="115"/>
      <c r="CF680" s="115"/>
      <c r="CG680" s="115"/>
      <c r="CH680" s="115"/>
      <c r="CI680" s="115"/>
    </row>
    <row r="681" spans="78:87">
      <c r="BZ681" s="115"/>
      <c r="CA681" s="115"/>
      <c r="CB681" s="115"/>
      <c r="CC681" s="115"/>
      <c r="CD681" s="115"/>
      <c r="CE681" s="115"/>
      <c r="CF681" s="115"/>
      <c r="CG681" s="115"/>
      <c r="CH681" s="115"/>
      <c r="CI681" s="115"/>
    </row>
    <row r="682" spans="78:87">
      <c r="BZ682" s="115"/>
      <c r="CA682" s="115"/>
      <c r="CB682" s="115"/>
      <c r="CC682" s="115"/>
      <c r="CD682" s="115"/>
      <c r="CE682" s="115"/>
      <c r="CF682" s="115"/>
      <c r="CG682" s="115"/>
      <c r="CH682" s="115"/>
      <c r="CI682" s="115"/>
    </row>
    <row r="683" spans="78:87">
      <c r="BZ683" s="115"/>
      <c r="CA683" s="115"/>
      <c r="CB683" s="115"/>
      <c r="CC683" s="115"/>
      <c r="CD683" s="115"/>
      <c r="CE683" s="115"/>
      <c r="CF683" s="115"/>
      <c r="CG683" s="115"/>
      <c r="CH683" s="115"/>
      <c r="CI683" s="115"/>
    </row>
    <row r="684" spans="78:87">
      <c r="BZ684" s="115"/>
      <c r="CA684" s="115"/>
      <c r="CB684" s="115"/>
      <c r="CC684" s="115"/>
      <c r="CD684" s="115"/>
      <c r="CE684" s="115"/>
      <c r="CF684" s="115"/>
      <c r="CG684" s="115"/>
      <c r="CH684" s="115"/>
      <c r="CI684" s="115"/>
    </row>
    <row r="685" spans="78:87">
      <c r="BZ685" s="115"/>
      <c r="CA685" s="115"/>
      <c r="CB685" s="115"/>
      <c r="CC685" s="115"/>
      <c r="CD685" s="115"/>
      <c r="CE685" s="115"/>
      <c r="CF685" s="115"/>
      <c r="CG685" s="115"/>
      <c r="CH685" s="115"/>
      <c r="CI685" s="115"/>
    </row>
    <row r="686" spans="78:87">
      <c r="BZ686" s="115"/>
      <c r="CA686" s="115"/>
      <c r="CB686" s="115"/>
      <c r="CC686" s="115"/>
      <c r="CD686" s="115"/>
      <c r="CE686" s="115"/>
      <c r="CF686" s="115"/>
      <c r="CG686" s="115"/>
      <c r="CH686" s="115"/>
      <c r="CI686" s="115"/>
    </row>
    <row r="687" spans="78:87">
      <c r="BZ687" s="115"/>
      <c r="CA687" s="115"/>
      <c r="CB687" s="115"/>
      <c r="CC687" s="115"/>
      <c r="CD687" s="115"/>
      <c r="CE687" s="115"/>
      <c r="CF687" s="115"/>
      <c r="CG687" s="115"/>
      <c r="CH687" s="115"/>
      <c r="CI687" s="115"/>
    </row>
    <row r="688" spans="78:87">
      <c r="BZ688" s="115"/>
      <c r="CA688" s="115"/>
      <c r="CB688" s="115"/>
      <c r="CC688" s="115"/>
      <c r="CD688" s="115"/>
      <c r="CE688" s="115"/>
      <c r="CF688" s="115"/>
      <c r="CG688" s="115"/>
      <c r="CH688" s="115"/>
      <c r="CI688" s="115"/>
    </row>
    <row r="689" spans="78:87">
      <c r="BZ689" s="115"/>
      <c r="CA689" s="115"/>
      <c r="CB689" s="115"/>
      <c r="CC689" s="115"/>
      <c r="CD689" s="115"/>
      <c r="CE689" s="115"/>
      <c r="CF689" s="115"/>
      <c r="CG689" s="115"/>
      <c r="CH689" s="115"/>
      <c r="CI689" s="115"/>
    </row>
    <row r="690" spans="78:87">
      <c r="BZ690" s="115"/>
      <c r="CA690" s="115"/>
      <c r="CB690" s="115"/>
      <c r="CC690" s="115"/>
      <c r="CD690" s="115"/>
      <c r="CE690" s="115"/>
      <c r="CF690" s="115"/>
      <c r="CG690" s="115"/>
      <c r="CH690" s="115"/>
      <c r="CI690" s="115"/>
    </row>
    <row r="691" spans="78:87">
      <c r="BZ691" s="115"/>
      <c r="CA691" s="115"/>
      <c r="CB691" s="115"/>
      <c r="CC691" s="115"/>
      <c r="CD691" s="115"/>
      <c r="CE691" s="115"/>
      <c r="CF691" s="115"/>
      <c r="CG691" s="115"/>
      <c r="CH691" s="115"/>
      <c r="CI691" s="115"/>
    </row>
    <row r="692" spans="78:87">
      <c r="BZ692" s="115"/>
      <c r="CA692" s="115"/>
      <c r="CB692" s="115"/>
      <c r="CC692" s="115"/>
      <c r="CD692" s="115"/>
      <c r="CE692" s="115"/>
      <c r="CF692" s="115"/>
      <c r="CG692" s="115"/>
      <c r="CH692" s="115"/>
      <c r="CI692" s="115"/>
    </row>
    <row r="693" spans="78:87">
      <c r="BZ693" s="115"/>
      <c r="CA693" s="115"/>
      <c r="CB693" s="115"/>
      <c r="CC693" s="115"/>
      <c r="CD693" s="115"/>
      <c r="CE693" s="115"/>
      <c r="CF693" s="115"/>
      <c r="CG693" s="115"/>
      <c r="CH693" s="115"/>
      <c r="CI693" s="115"/>
    </row>
    <row r="694" spans="78:87">
      <c r="BZ694" s="115"/>
      <c r="CA694" s="115"/>
      <c r="CB694" s="115"/>
      <c r="CC694" s="115"/>
      <c r="CD694" s="115"/>
      <c r="CE694" s="115"/>
      <c r="CF694" s="115"/>
      <c r="CG694" s="115"/>
      <c r="CH694" s="115"/>
      <c r="CI694" s="115"/>
    </row>
    <row r="695" spans="78:87">
      <c r="BZ695" s="115"/>
      <c r="CA695" s="115"/>
      <c r="CB695" s="115"/>
      <c r="CC695" s="115"/>
      <c r="CD695" s="115"/>
      <c r="CE695" s="115"/>
      <c r="CF695" s="115"/>
      <c r="CG695" s="115"/>
      <c r="CH695" s="115"/>
      <c r="CI695" s="115"/>
    </row>
    <row r="696" spans="78:87">
      <c r="BZ696" s="115"/>
      <c r="CA696" s="115"/>
      <c r="CB696" s="115"/>
      <c r="CC696" s="115"/>
      <c r="CD696" s="115"/>
      <c r="CE696" s="115"/>
      <c r="CF696" s="115"/>
      <c r="CG696" s="115"/>
      <c r="CH696" s="115"/>
      <c r="CI696" s="115"/>
    </row>
    <row r="697" spans="78:87">
      <c r="BZ697" s="115"/>
      <c r="CA697" s="115"/>
      <c r="CB697" s="115"/>
      <c r="CC697" s="115"/>
      <c r="CD697" s="115"/>
      <c r="CE697" s="115"/>
      <c r="CF697" s="115"/>
      <c r="CG697" s="115"/>
      <c r="CH697" s="115"/>
      <c r="CI697" s="115"/>
    </row>
    <row r="698" spans="78:87">
      <c r="BZ698" s="115"/>
      <c r="CA698" s="115"/>
      <c r="CB698" s="115"/>
      <c r="CC698" s="115"/>
      <c r="CD698" s="115"/>
      <c r="CE698" s="115"/>
      <c r="CF698" s="115"/>
      <c r="CG698" s="115"/>
      <c r="CH698" s="115"/>
      <c r="CI698" s="115"/>
    </row>
    <row r="699" spans="78:87">
      <c r="BZ699" s="115"/>
      <c r="CA699" s="115"/>
      <c r="CB699" s="115"/>
      <c r="CC699" s="115"/>
      <c r="CD699" s="115"/>
      <c r="CE699" s="115"/>
      <c r="CF699" s="115"/>
      <c r="CG699" s="115"/>
      <c r="CH699" s="115"/>
      <c r="CI699" s="115"/>
    </row>
    <row r="700" spans="78:87">
      <c r="BZ700" s="115"/>
      <c r="CA700" s="115"/>
      <c r="CB700" s="115"/>
      <c r="CC700" s="115"/>
      <c r="CD700" s="115"/>
      <c r="CE700" s="115"/>
      <c r="CF700" s="115"/>
      <c r="CG700" s="115"/>
      <c r="CH700" s="115"/>
      <c r="CI700" s="115"/>
    </row>
    <row r="701" spans="78:87">
      <c r="BZ701" s="115"/>
      <c r="CA701" s="115"/>
      <c r="CB701" s="115"/>
      <c r="CC701" s="115"/>
      <c r="CD701" s="115"/>
      <c r="CE701" s="115"/>
      <c r="CF701" s="115"/>
      <c r="CG701" s="115"/>
      <c r="CH701" s="115"/>
      <c r="CI701" s="115"/>
    </row>
    <row r="702" spans="78:87">
      <c r="BZ702" s="115"/>
      <c r="CA702" s="115"/>
      <c r="CB702" s="115"/>
      <c r="CC702" s="115"/>
      <c r="CD702" s="115"/>
      <c r="CE702" s="115"/>
      <c r="CF702" s="115"/>
      <c r="CG702" s="115"/>
      <c r="CH702" s="115"/>
      <c r="CI702" s="115"/>
    </row>
    <row r="703" spans="78:87">
      <c r="BZ703" s="115"/>
      <c r="CA703" s="115"/>
      <c r="CB703" s="115"/>
      <c r="CC703" s="115"/>
      <c r="CD703" s="115"/>
      <c r="CE703" s="115"/>
      <c r="CF703" s="115"/>
      <c r="CG703" s="115"/>
      <c r="CH703" s="115"/>
      <c r="CI703" s="115"/>
    </row>
    <row r="704" spans="78:87">
      <c r="BZ704" s="115"/>
      <c r="CA704" s="115"/>
      <c r="CB704" s="115"/>
      <c r="CC704" s="115"/>
      <c r="CD704" s="115"/>
      <c r="CE704" s="115"/>
      <c r="CF704" s="115"/>
      <c r="CG704" s="115"/>
      <c r="CH704" s="115"/>
      <c r="CI704" s="115"/>
    </row>
    <row r="705" spans="78:87">
      <c r="BZ705" s="115"/>
      <c r="CA705" s="115"/>
      <c r="CB705" s="115"/>
      <c r="CC705" s="115"/>
      <c r="CD705" s="115"/>
      <c r="CE705" s="115"/>
      <c r="CF705" s="115"/>
      <c r="CG705" s="115"/>
      <c r="CH705" s="115"/>
      <c r="CI705" s="115"/>
    </row>
    <row r="706" spans="78:87">
      <c r="BZ706" s="115"/>
      <c r="CA706" s="115"/>
      <c r="CB706" s="115"/>
      <c r="CC706" s="115"/>
      <c r="CD706" s="115"/>
      <c r="CE706" s="115"/>
      <c r="CF706" s="115"/>
      <c r="CG706" s="115"/>
      <c r="CH706" s="115"/>
      <c r="CI706" s="115"/>
    </row>
    <row r="707" spans="78:87">
      <c r="BZ707" s="115"/>
      <c r="CA707" s="115"/>
      <c r="CB707" s="115"/>
      <c r="CC707" s="115"/>
      <c r="CD707" s="115"/>
      <c r="CE707" s="115"/>
      <c r="CF707" s="115"/>
      <c r="CG707" s="115"/>
      <c r="CH707" s="115"/>
      <c r="CI707" s="115"/>
    </row>
    <row r="708" spans="78:87">
      <c r="BZ708" s="115"/>
      <c r="CA708" s="115"/>
      <c r="CB708" s="115"/>
      <c r="CC708" s="115"/>
      <c r="CD708" s="115"/>
      <c r="CE708" s="115"/>
      <c r="CF708" s="115"/>
      <c r="CG708" s="115"/>
      <c r="CH708" s="115"/>
      <c r="CI708" s="115"/>
    </row>
    <row r="709" spans="78:87">
      <c r="BZ709" s="115"/>
      <c r="CA709" s="115"/>
      <c r="CB709" s="115"/>
      <c r="CC709" s="115"/>
      <c r="CD709" s="115"/>
      <c r="CE709" s="115"/>
      <c r="CF709" s="115"/>
      <c r="CG709" s="115"/>
      <c r="CH709" s="115"/>
      <c r="CI709" s="115"/>
    </row>
    <row r="710" spans="78:87">
      <c r="BZ710" s="115"/>
      <c r="CA710" s="115"/>
      <c r="CB710" s="115"/>
      <c r="CC710" s="115"/>
      <c r="CD710" s="115"/>
      <c r="CE710" s="115"/>
      <c r="CF710" s="115"/>
      <c r="CG710" s="115"/>
      <c r="CH710" s="115"/>
      <c r="CI710" s="115"/>
    </row>
    <row r="711" spans="78:87">
      <c r="BZ711" s="115"/>
      <c r="CA711" s="115"/>
      <c r="CB711" s="115"/>
      <c r="CC711" s="115"/>
      <c r="CD711" s="115"/>
      <c r="CE711" s="115"/>
      <c r="CF711" s="115"/>
      <c r="CG711" s="115"/>
      <c r="CH711" s="115"/>
      <c r="CI711" s="115"/>
    </row>
    <row r="712" spans="78:87">
      <c r="BZ712" s="115"/>
      <c r="CA712" s="115"/>
      <c r="CB712" s="115"/>
      <c r="CC712" s="115"/>
      <c r="CD712" s="115"/>
      <c r="CE712" s="115"/>
      <c r="CF712" s="115"/>
      <c r="CG712" s="115"/>
      <c r="CH712" s="115"/>
      <c r="CI712" s="115"/>
    </row>
    <row r="713" spans="78:87">
      <c r="BZ713" s="115"/>
      <c r="CA713" s="115"/>
      <c r="CB713" s="115"/>
      <c r="CC713" s="115"/>
      <c r="CD713" s="115"/>
      <c r="CE713" s="115"/>
      <c r="CF713" s="115"/>
      <c r="CG713" s="115"/>
      <c r="CH713" s="115"/>
      <c r="CI713" s="115"/>
    </row>
    <row r="714" spans="78:87">
      <c r="BZ714" s="115"/>
      <c r="CA714" s="115"/>
      <c r="CB714" s="115"/>
      <c r="CC714" s="115"/>
      <c r="CD714" s="115"/>
      <c r="CE714" s="115"/>
      <c r="CF714" s="115"/>
      <c r="CG714" s="115"/>
      <c r="CH714" s="115"/>
      <c r="CI714" s="115"/>
    </row>
    <row r="715" spans="78:87">
      <c r="BZ715" s="115"/>
      <c r="CA715" s="115"/>
      <c r="CB715" s="115"/>
      <c r="CC715" s="115"/>
      <c r="CD715" s="115"/>
      <c r="CE715" s="115"/>
      <c r="CF715" s="115"/>
      <c r="CG715" s="115"/>
      <c r="CH715" s="115"/>
      <c r="CI715" s="115"/>
    </row>
    <row r="716" spans="78:87">
      <c r="BZ716" s="115"/>
      <c r="CA716" s="115"/>
      <c r="CB716" s="115"/>
      <c r="CC716" s="115"/>
      <c r="CD716" s="115"/>
      <c r="CE716" s="115"/>
      <c r="CF716" s="115"/>
      <c r="CG716" s="115"/>
      <c r="CH716" s="115"/>
      <c r="CI716" s="115"/>
    </row>
    <row r="717" spans="78:87">
      <c r="BZ717" s="115"/>
      <c r="CA717" s="115"/>
      <c r="CB717" s="115"/>
      <c r="CC717" s="115"/>
      <c r="CD717" s="115"/>
      <c r="CE717" s="115"/>
      <c r="CF717" s="115"/>
      <c r="CG717" s="115"/>
      <c r="CH717" s="115"/>
      <c r="CI717" s="115"/>
    </row>
    <row r="718" spans="78:87">
      <c r="BZ718" s="115"/>
      <c r="CA718" s="115"/>
      <c r="CB718" s="115"/>
      <c r="CC718" s="115"/>
      <c r="CD718" s="115"/>
      <c r="CE718" s="115"/>
      <c r="CF718" s="115"/>
      <c r="CG718" s="115"/>
      <c r="CH718" s="115"/>
      <c r="CI718" s="115"/>
    </row>
    <row r="719" spans="78:87">
      <c r="BZ719" s="115"/>
      <c r="CA719" s="115"/>
      <c r="CB719" s="115"/>
      <c r="CC719" s="115"/>
      <c r="CD719" s="115"/>
      <c r="CE719" s="115"/>
      <c r="CF719" s="115"/>
      <c r="CG719" s="115"/>
      <c r="CH719" s="115"/>
      <c r="CI719" s="115"/>
    </row>
    <row r="720" spans="78:87">
      <c r="BZ720" s="115"/>
      <c r="CA720" s="115"/>
      <c r="CB720" s="115"/>
      <c r="CC720" s="115"/>
      <c r="CD720" s="115"/>
      <c r="CE720" s="115"/>
      <c r="CF720" s="115"/>
      <c r="CG720" s="115"/>
      <c r="CH720" s="115"/>
      <c r="CI720" s="115"/>
    </row>
    <row r="721" spans="78:87">
      <c r="BZ721" s="115"/>
      <c r="CA721" s="115"/>
      <c r="CB721" s="115"/>
      <c r="CC721" s="115"/>
      <c r="CD721" s="115"/>
      <c r="CE721" s="115"/>
      <c r="CF721" s="115"/>
      <c r="CG721" s="115"/>
      <c r="CH721" s="115"/>
      <c r="CI721" s="115"/>
    </row>
    <row r="722" spans="78:87">
      <c r="BZ722" s="115"/>
      <c r="CA722" s="115"/>
      <c r="CB722" s="115"/>
      <c r="CC722" s="115"/>
      <c r="CD722" s="115"/>
      <c r="CE722" s="115"/>
      <c r="CF722" s="115"/>
      <c r="CG722" s="115"/>
      <c r="CH722" s="115"/>
      <c r="CI722" s="115"/>
    </row>
    <row r="723" spans="78:87">
      <c r="BZ723" s="115"/>
      <c r="CA723" s="115"/>
      <c r="CB723" s="115"/>
      <c r="CC723" s="115"/>
      <c r="CD723" s="115"/>
      <c r="CE723" s="115"/>
      <c r="CF723" s="115"/>
      <c r="CG723" s="115"/>
      <c r="CH723" s="115"/>
      <c r="CI723" s="115"/>
    </row>
    <row r="724" spans="78:87">
      <c r="BZ724" s="115"/>
      <c r="CA724" s="115"/>
      <c r="CB724" s="115"/>
      <c r="CC724" s="115"/>
      <c r="CD724" s="115"/>
      <c r="CE724" s="115"/>
      <c r="CF724" s="115"/>
      <c r="CG724" s="115"/>
      <c r="CH724" s="115"/>
      <c r="CI724" s="115"/>
    </row>
    <row r="725" spans="78:87">
      <c r="BZ725" s="115"/>
      <c r="CA725" s="115"/>
      <c r="CB725" s="115"/>
      <c r="CC725" s="115"/>
      <c r="CD725" s="115"/>
      <c r="CE725" s="115"/>
      <c r="CF725" s="115"/>
      <c r="CG725" s="115"/>
      <c r="CH725" s="115"/>
      <c r="CI725" s="115"/>
    </row>
    <row r="726" spans="78:87">
      <c r="BZ726" s="115"/>
      <c r="CA726" s="115"/>
      <c r="CB726" s="115"/>
      <c r="CC726" s="115"/>
      <c r="CD726" s="115"/>
      <c r="CE726" s="115"/>
      <c r="CF726" s="115"/>
      <c r="CG726" s="115"/>
      <c r="CH726" s="115"/>
      <c r="CI726" s="115"/>
    </row>
    <row r="727" spans="78:87">
      <c r="BZ727" s="115"/>
      <c r="CA727" s="115"/>
      <c r="CB727" s="115"/>
      <c r="CC727" s="115"/>
      <c r="CD727" s="115"/>
      <c r="CE727" s="115"/>
      <c r="CF727" s="115"/>
      <c r="CG727" s="115"/>
      <c r="CH727" s="115"/>
      <c r="CI727" s="115"/>
    </row>
    <row r="728" spans="78:87">
      <c r="BZ728" s="115"/>
      <c r="CA728" s="115"/>
      <c r="CB728" s="115"/>
      <c r="CC728" s="115"/>
      <c r="CD728" s="115"/>
      <c r="CE728" s="115"/>
      <c r="CF728" s="115"/>
      <c r="CG728" s="115"/>
      <c r="CH728" s="115"/>
      <c r="CI728" s="115"/>
    </row>
    <row r="729" spans="78:87">
      <c r="BZ729" s="115"/>
      <c r="CA729" s="115"/>
      <c r="CB729" s="115"/>
      <c r="CC729" s="115"/>
      <c r="CD729" s="115"/>
      <c r="CE729" s="115"/>
      <c r="CF729" s="115"/>
      <c r="CG729" s="115"/>
      <c r="CH729" s="115"/>
      <c r="CI729" s="115"/>
    </row>
    <row r="730" spans="78:87">
      <c r="BZ730" s="115"/>
      <c r="CA730" s="115"/>
      <c r="CB730" s="115"/>
      <c r="CC730" s="115"/>
      <c r="CD730" s="115"/>
      <c r="CE730" s="115"/>
      <c r="CF730" s="115"/>
      <c r="CG730" s="115"/>
      <c r="CH730" s="115"/>
      <c r="CI730" s="115"/>
    </row>
    <row r="731" spans="78:87">
      <c r="BZ731" s="115"/>
      <c r="CA731" s="115"/>
      <c r="CB731" s="115"/>
      <c r="CC731" s="115"/>
      <c r="CD731" s="115"/>
      <c r="CE731" s="115"/>
      <c r="CF731" s="115"/>
      <c r="CG731" s="115"/>
      <c r="CH731" s="115"/>
      <c r="CI731" s="115"/>
    </row>
    <row r="732" spans="78:87">
      <c r="BZ732" s="115"/>
      <c r="CA732" s="115"/>
      <c r="CB732" s="115"/>
      <c r="CC732" s="115"/>
      <c r="CD732" s="115"/>
      <c r="CE732" s="115"/>
      <c r="CF732" s="115"/>
      <c r="CG732" s="115"/>
      <c r="CH732" s="115"/>
      <c r="CI732" s="115"/>
    </row>
    <row r="733" spans="78:87">
      <c r="BZ733" s="115"/>
      <c r="CA733" s="115"/>
      <c r="CB733" s="115"/>
      <c r="CC733" s="115"/>
      <c r="CD733" s="115"/>
      <c r="CE733" s="115"/>
      <c r="CF733" s="115"/>
      <c r="CG733" s="115"/>
      <c r="CH733" s="115"/>
      <c r="CI733" s="115"/>
    </row>
    <row r="734" spans="78:87">
      <c r="BZ734" s="115"/>
      <c r="CA734" s="115"/>
      <c r="CB734" s="115"/>
      <c r="CC734" s="115"/>
      <c r="CD734" s="115"/>
      <c r="CE734" s="115"/>
      <c r="CF734" s="115"/>
      <c r="CG734" s="115"/>
      <c r="CH734" s="115"/>
      <c r="CI734" s="115"/>
    </row>
    <row r="735" spans="78:87">
      <c r="BZ735" s="115"/>
      <c r="CA735" s="115"/>
      <c r="CB735" s="115"/>
      <c r="CC735" s="115"/>
      <c r="CD735" s="115"/>
      <c r="CE735" s="115"/>
      <c r="CF735" s="115"/>
      <c r="CG735" s="115"/>
      <c r="CH735" s="115"/>
      <c r="CI735" s="115"/>
    </row>
    <row r="736" spans="78:87">
      <c r="BZ736" s="115"/>
      <c r="CA736" s="115"/>
      <c r="CB736" s="115"/>
      <c r="CC736" s="115"/>
      <c r="CD736" s="115"/>
      <c r="CE736" s="115"/>
      <c r="CF736" s="115"/>
      <c r="CG736" s="115"/>
      <c r="CH736" s="115"/>
      <c r="CI736" s="115"/>
    </row>
    <row r="737" spans="78:87">
      <c r="BZ737" s="115"/>
      <c r="CA737" s="115"/>
      <c r="CB737" s="115"/>
      <c r="CC737" s="115"/>
      <c r="CD737" s="115"/>
      <c r="CE737" s="115"/>
      <c r="CF737" s="115"/>
      <c r="CG737" s="115"/>
      <c r="CH737" s="115"/>
      <c r="CI737" s="115"/>
    </row>
    <row r="738" spans="78:87">
      <c r="BZ738" s="115"/>
      <c r="CA738" s="115"/>
      <c r="CB738" s="115"/>
      <c r="CC738" s="115"/>
      <c r="CD738" s="115"/>
      <c r="CE738" s="115"/>
      <c r="CF738" s="115"/>
      <c r="CG738" s="115"/>
      <c r="CH738" s="115"/>
      <c r="CI738" s="115"/>
    </row>
    <row r="739" spans="78:87">
      <c r="BZ739" s="115"/>
      <c r="CA739" s="115"/>
      <c r="CB739" s="115"/>
      <c r="CC739" s="115"/>
      <c r="CD739" s="115"/>
      <c r="CE739" s="115"/>
      <c r="CF739" s="115"/>
      <c r="CG739" s="115"/>
      <c r="CH739" s="115"/>
      <c r="CI739" s="115"/>
    </row>
    <row r="740" spans="78:87">
      <c r="BZ740" s="115"/>
      <c r="CA740" s="115"/>
      <c r="CB740" s="115"/>
      <c r="CC740" s="115"/>
      <c r="CD740" s="115"/>
      <c r="CE740" s="115"/>
      <c r="CF740" s="115"/>
      <c r="CG740" s="115"/>
      <c r="CH740" s="115"/>
      <c r="CI740" s="115"/>
    </row>
    <row r="741" spans="78:87">
      <c r="BZ741" s="115"/>
      <c r="CA741" s="115"/>
      <c r="CB741" s="115"/>
      <c r="CC741" s="115"/>
      <c r="CD741" s="115"/>
      <c r="CE741" s="115"/>
      <c r="CF741" s="115"/>
      <c r="CG741" s="115"/>
      <c r="CH741" s="115"/>
      <c r="CI741" s="115"/>
    </row>
    <row r="742" spans="78:87">
      <c r="BZ742" s="115"/>
      <c r="CA742" s="115"/>
      <c r="CB742" s="115"/>
      <c r="CC742" s="115"/>
      <c r="CD742" s="115"/>
      <c r="CE742" s="115"/>
      <c r="CF742" s="115"/>
      <c r="CG742" s="115"/>
      <c r="CH742" s="115"/>
      <c r="CI742" s="115"/>
    </row>
    <row r="743" spans="78:87">
      <c r="BZ743" s="115"/>
      <c r="CA743" s="115"/>
      <c r="CB743" s="115"/>
      <c r="CC743" s="115"/>
      <c r="CD743" s="115"/>
      <c r="CE743" s="115"/>
      <c r="CF743" s="115"/>
      <c r="CG743" s="115"/>
      <c r="CH743" s="115"/>
      <c r="CI743" s="115"/>
    </row>
    <row r="744" spans="78:87">
      <c r="BZ744" s="115"/>
      <c r="CA744" s="115"/>
      <c r="CB744" s="115"/>
      <c r="CC744" s="115"/>
      <c r="CD744" s="115"/>
      <c r="CE744" s="115"/>
      <c r="CF744" s="115"/>
      <c r="CG744" s="115"/>
      <c r="CH744" s="115"/>
      <c r="CI744" s="115"/>
    </row>
    <row r="745" spans="78:87">
      <c r="BZ745" s="115"/>
      <c r="CA745" s="115"/>
      <c r="CB745" s="115"/>
      <c r="CC745" s="115"/>
      <c r="CD745" s="115"/>
      <c r="CE745" s="115"/>
      <c r="CF745" s="115"/>
      <c r="CG745" s="115"/>
      <c r="CH745" s="115"/>
      <c r="CI745" s="115"/>
    </row>
    <row r="746" spans="78:87">
      <c r="BZ746" s="115"/>
      <c r="CA746" s="115"/>
      <c r="CB746" s="115"/>
      <c r="CC746" s="115"/>
      <c r="CD746" s="115"/>
      <c r="CE746" s="115"/>
      <c r="CF746" s="115"/>
      <c r="CG746" s="115"/>
      <c r="CH746" s="115"/>
      <c r="CI746" s="115"/>
    </row>
    <row r="747" spans="78:87">
      <c r="BZ747" s="115"/>
      <c r="CA747" s="115"/>
      <c r="CB747" s="115"/>
      <c r="CC747" s="115"/>
      <c r="CD747" s="115"/>
      <c r="CE747" s="115"/>
      <c r="CF747" s="115"/>
      <c r="CG747" s="115"/>
      <c r="CH747" s="115"/>
      <c r="CI747" s="115"/>
    </row>
    <row r="748" spans="78:87">
      <c r="BZ748" s="115"/>
      <c r="CA748" s="115"/>
      <c r="CB748" s="115"/>
      <c r="CC748" s="115"/>
      <c r="CD748" s="115"/>
      <c r="CE748" s="115"/>
      <c r="CF748" s="115"/>
      <c r="CG748" s="115"/>
      <c r="CH748" s="115"/>
      <c r="CI748" s="115"/>
    </row>
    <row r="749" spans="78:87">
      <c r="BZ749" s="115"/>
      <c r="CA749" s="115"/>
      <c r="CB749" s="115"/>
      <c r="CC749" s="115"/>
      <c r="CD749" s="115"/>
      <c r="CE749" s="115"/>
      <c r="CF749" s="115"/>
      <c r="CG749" s="115"/>
      <c r="CH749" s="115"/>
      <c r="CI749" s="115"/>
    </row>
    <row r="750" spans="78:87">
      <c r="BZ750" s="115"/>
      <c r="CA750" s="115"/>
      <c r="CB750" s="115"/>
      <c r="CC750" s="115"/>
      <c r="CD750" s="115"/>
      <c r="CE750" s="115"/>
      <c r="CF750" s="115"/>
      <c r="CG750" s="115"/>
      <c r="CH750" s="115"/>
      <c r="CI750" s="115"/>
    </row>
    <row r="751" spans="78:87">
      <c r="BZ751" s="115"/>
      <c r="CA751" s="115"/>
      <c r="CB751" s="115"/>
      <c r="CC751" s="115"/>
      <c r="CD751" s="115"/>
      <c r="CE751" s="115"/>
      <c r="CF751" s="115"/>
      <c r="CG751" s="115"/>
      <c r="CH751" s="115"/>
      <c r="CI751" s="115"/>
    </row>
    <row r="752" spans="78:87">
      <c r="BZ752" s="115"/>
      <c r="CA752" s="115"/>
      <c r="CB752" s="115"/>
      <c r="CC752" s="115"/>
      <c r="CD752" s="115"/>
      <c r="CE752" s="115"/>
      <c r="CF752" s="115"/>
      <c r="CG752" s="115"/>
      <c r="CH752" s="115"/>
      <c r="CI752" s="115"/>
    </row>
    <row r="753" spans="78:87">
      <c r="BZ753" s="115"/>
      <c r="CA753" s="115"/>
      <c r="CB753" s="115"/>
      <c r="CC753" s="115"/>
      <c r="CD753" s="115"/>
      <c r="CE753" s="115"/>
      <c r="CF753" s="115"/>
      <c r="CG753" s="115"/>
      <c r="CH753" s="115"/>
      <c r="CI753" s="115"/>
    </row>
    <row r="754" spans="78:87">
      <c r="BZ754" s="115"/>
      <c r="CA754" s="115"/>
      <c r="CB754" s="115"/>
      <c r="CC754" s="115"/>
      <c r="CD754" s="115"/>
      <c r="CE754" s="115"/>
      <c r="CF754" s="115"/>
      <c r="CG754" s="115"/>
      <c r="CH754" s="115"/>
      <c r="CI754" s="115"/>
    </row>
    <row r="755" spans="78:87">
      <c r="BZ755" s="115"/>
      <c r="CA755" s="115"/>
      <c r="CB755" s="115"/>
      <c r="CC755" s="115"/>
      <c r="CD755" s="115"/>
      <c r="CE755" s="115"/>
      <c r="CF755" s="115"/>
      <c r="CG755" s="115"/>
      <c r="CH755" s="115"/>
      <c r="CI755" s="115"/>
    </row>
    <row r="756" spans="78:87">
      <c r="BZ756" s="115"/>
      <c r="CA756" s="115"/>
      <c r="CB756" s="115"/>
      <c r="CC756" s="115"/>
      <c r="CD756" s="115"/>
      <c r="CE756" s="115"/>
      <c r="CF756" s="115"/>
      <c r="CG756" s="115"/>
      <c r="CH756" s="115"/>
      <c r="CI756" s="115"/>
    </row>
    <row r="757" spans="78:87">
      <c r="BZ757" s="115"/>
      <c r="CA757" s="115"/>
      <c r="CB757" s="115"/>
      <c r="CC757" s="115"/>
      <c r="CD757" s="115"/>
      <c r="CE757" s="115"/>
      <c r="CF757" s="115"/>
      <c r="CG757" s="115"/>
      <c r="CH757" s="115"/>
      <c r="CI757" s="115"/>
    </row>
    <row r="758" spans="78:87">
      <c r="BZ758" s="115"/>
      <c r="CA758" s="115"/>
      <c r="CB758" s="115"/>
      <c r="CC758" s="115"/>
      <c r="CD758" s="115"/>
      <c r="CE758" s="115"/>
      <c r="CF758" s="115"/>
      <c r="CG758" s="115"/>
      <c r="CH758" s="115"/>
      <c r="CI758" s="115"/>
    </row>
    <row r="759" spans="78:87">
      <c r="BZ759" s="115"/>
      <c r="CA759" s="115"/>
      <c r="CB759" s="115"/>
      <c r="CC759" s="115"/>
      <c r="CD759" s="115"/>
      <c r="CE759" s="115"/>
      <c r="CF759" s="115"/>
      <c r="CG759" s="115"/>
      <c r="CH759" s="115"/>
      <c r="CI759" s="115"/>
    </row>
    <row r="760" spans="78:87">
      <c r="BZ760" s="115"/>
      <c r="CA760" s="115"/>
      <c r="CB760" s="115"/>
      <c r="CC760" s="115"/>
      <c r="CD760" s="115"/>
      <c r="CE760" s="115"/>
      <c r="CF760" s="115"/>
      <c r="CG760" s="115"/>
      <c r="CH760" s="115"/>
      <c r="CI760" s="115"/>
    </row>
    <row r="761" spans="78:87">
      <c r="BZ761" s="115"/>
      <c r="CA761" s="115"/>
      <c r="CB761" s="115"/>
      <c r="CC761" s="115"/>
      <c r="CD761" s="115"/>
      <c r="CE761" s="115"/>
      <c r="CF761" s="115"/>
      <c r="CG761" s="115"/>
      <c r="CH761" s="115"/>
      <c r="CI761" s="115"/>
    </row>
    <row r="762" spans="78:87">
      <c r="BZ762" s="115"/>
      <c r="CA762" s="115"/>
      <c r="CB762" s="115"/>
      <c r="CC762" s="115"/>
      <c r="CD762" s="115"/>
      <c r="CE762" s="115"/>
      <c r="CF762" s="115"/>
      <c r="CG762" s="115"/>
      <c r="CH762" s="115"/>
      <c r="CI762" s="115"/>
    </row>
    <row r="763" spans="78:87">
      <c r="BZ763" s="115"/>
      <c r="CA763" s="115"/>
      <c r="CB763" s="115"/>
      <c r="CC763" s="115"/>
      <c r="CD763" s="115"/>
      <c r="CE763" s="115"/>
      <c r="CF763" s="115"/>
      <c r="CG763" s="115"/>
      <c r="CH763" s="115"/>
      <c r="CI763" s="115"/>
    </row>
    <row r="764" spans="78:87">
      <c r="BZ764" s="115"/>
      <c r="CA764" s="115"/>
      <c r="CB764" s="115"/>
      <c r="CC764" s="115"/>
      <c r="CD764" s="115"/>
      <c r="CE764" s="115"/>
      <c r="CF764" s="115"/>
      <c r="CG764" s="115"/>
      <c r="CH764" s="115"/>
      <c r="CI764" s="115"/>
    </row>
    <row r="765" spans="78:87">
      <c r="BZ765" s="115"/>
      <c r="CA765" s="115"/>
      <c r="CB765" s="115"/>
      <c r="CC765" s="115"/>
      <c r="CD765" s="115"/>
      <c r="CE765" s="115"/>
      <c r="CF765" s="115"/>
      <c r="CG765" s="115"/>
      <c r="CH765" s="115"/>
      <c r="CI765" s="115"/>
    </row>
    <row r="766" spans="78:87">
      <c r="BZ766" s="115"/>
      <c r="CA766" s="115"/>
      <c r="CB766" s="115"/>
      <c r="CC766" s="115"/>
      <c r="CD766" s="115"/>
      <c r="CE766" s="115"/>
      <c r="CF766" s="115"/>
      <c r="CG766" s="115"/>
      <c r="CH766" s="115"/>
      <c r="CI766" s="115"/>
    </row>
    <row r="767" spans="78:87">
      <c r="BZ767" s="115"/>
      <c r="CA767" s="115"/>
      <c r="CB767" s="115"/>
      <c r="CC767" s="115"/>
      <c r="CD767" s="115"/>
      <c r="CE767" s="115"/>
      <c r="CF767" s="115"/>
      <c r="CG767" s="115"/>
      <c r="CH767" s="115"/>
      <c r="CI767" s="115"/>
    </row>
    <row r="768" spans="78:87">
      <c r="BZ768" s="115"/>
      <c r="CA768" s="115"/>
      <c r="CB768" s="115"/>
      <c r="CC768" s="115"/>
      <c r="CD768" s="115"/>
      <c r="CE768" s="115"/>
      <c r="CF768" s="115"/>
      <c r="CG768" s="115"/>
      <c r="CH768" s="115"/>
      <c r="CI768" s="115"/>
    </row>
    <row r="769" spans="78:87">
      <c r="BZ769" s="115"/>
      <c r="CA769" s="115"/>
      <c r="CB769" s="115"/>
      <c r="CC769" s="115"/>
      <c r="CD769" s="115"/>
      <c r="CE769" s="115"/>
      <c r="CF769" s="115"/>
      <c r="CG769" s="115"/>
      <c r="CH769" s="115"/>
      <c r="CI769" s="115"/>
    </row>
    <row r="770" spans="78:87">
      <c r="BZ770" s="115"/>
      <c r="CA770" s="115"/>
      <c r="CB770" s="115"/>
      <c r="CC770" s="115"/>
      <c r="CD770" s="115"/>
      <c r="CE770" s="115"/>
      <c r="CF770" s="115"/>
      <c r="CG770" s="115"/>
      <c r="CH770" s="115"/>
      <c r="CI770" s="115"/>
    </row>
    <row r="771" spans="78:87">
      <c r="BZ771" s="115"/>
      <c r="CA771" s="115"/>
      <c r="CB771" s="115"/>
      <c r="CC771" s="115"/>
      <c r="CD771" s="115"/>
      <c r="CE771" s="115"/>
      <c r="CF771" s="115"/>
      <c r="CG771" s="115"/>
      <c r="CH771" s="115"/>
      <c r="CI771" s="115"/>
    </row>
    <row r="772" spans="78:87">
      <c r="BZ772" s="115"/>
      <c r="CA772" s="115"/>
      <c r="CB772" s="115"/>
      <c r="CC772" s="115"/>
      <c r="CD772" s="115"/>
      <c r="CE772" s="115"/>
      <c r="CF772" s="115"/>
      <c r="CG772" s="115"/>
      <c r="CH772" s="115"/>
      <c r="CI772" s="115"/>
    </row>
    <row r="773" spans="78:87">
      <c r="BZ773" s="115"/>
      <c r="CA773" s="115"/>
      <c r="CB773" s="115"/>
      <c r="CC773" s="115"/>
      <c r="CD773" s="115"/>
      <c r="CE773" s="115"/>
      <c r="CF773" s="115"/>
      <c r="CG773" s="115"/>
      <c r="CH773" s="115"/>
      <c r="CI773" s="115"/>
    </row>
    <row r="774" spans="78:87">
      <c r="BZ774" s="115"/>
      <c r="CA774" s="115"/>
      <c r="CB774" s="115"/>
      <c r="CC774" s="115"/>
      <c r="CD774" s="115"/>
      <c r="CE774" s="115"/>
      <c r="CF774" s="115"/>
      <c r="CG774" s="115"/>
      <c r="CH774" s="115"/>
      <c r="CI774" s="115"/>
    </row>
    <row r="775" spans="78:87">
      <c r="BZ775" s="115"/>
      <c r="CA775" s="115"/>
      <c r="CB775" s="115"/>
      <c r="CC775" s="115"/>
      <c r="CD775" s="115"/>
      <c r="CE775" s="115"/>
      <c r="CF775" s="115"/>
      <c r="CG775" s="115"/>
      <c r="CH775" s="115"/>
      <c r="CI775" s="115"/>
    </row>
    <row r="776" spans="78:87">
      <c r="BZ776" s="115"/>
      <c r="CA776" s="115"/>
      <c r="CB776" s="115"/>
      <c r="CC776" s="115"/>
      <c r="CD776" s="115"/>
      <c r="CE776" s="115"/>
      <c r="CF776" s="115"/>
      <c r="CG776" s="115"/>
      <c r="CH776" s="115"/>
      <c r="CI776" s="115"/>
    </row>
    <row r="777" spans="78:87">
      <c r="BZ777" s="115"/>
      <c r="CA777" s="115"/>
      <c r="CB777" s="115"/>
      <c r="CC777" s="115"/>
      <c r="CD777" s="115"/>
      <c r="CE777" s="115"/>
      <c r="CF777" s="115"/>
      <c r="CG777" s="115"/>
      <c r="CH777" s="115"/>
      <c r="CI777" s="115"/>
    </row>
    <row r="778" spans="78:87">
      <c r="BZ778" s="115"/>
      <c r="CA778" s="115"/>
      <c r="CB778" s="115"/>
      <c r="CC778" s="115"/>
      <c r="CD778" s="115"/>
      <c r="CE778" s="115"/>
      <c r="CF778" s="115"/>
      <c r="CG778" s="115"/>
      <c r="CH778" s="115"/>
      <c r="CI778" s="115"/>
    </row>
    <row r="779" spans="78:87">
      <c r="BZ779" s="115"/>
      <c r="CA779" s="115"/>
      <c r="CB779" s="115"/>
      <c r="CC779" s="115"/>
      <c r="CD779" s="115"/>
      <c r="CE779" s="115"/>
      <c r="CF779" s="115"/>
      <c r="CG779" s="115"/>
      <c r="CH779" s="115"/>
      <c r="CI779" s="115"/>
    </row>
    <row r="780" spans="78:87">
      <c r="BZ780" s="115"/>
      <c r="CA780" s="115"/>
      <c r="CB780" s="115"/>
      <c r="CC780" s="115"/>
      <c r="CD780" s="115"/>
      <c r="CE780" s="115"/>
      <c r="CF780" s="115"/>
      <c r="CG780" s="115"/>
      <c r="CH780" s="115"/>
      <c r="CI780" s="115"/>
    </row>
    <row r="781" spans="78:87">
      <c r="BZ781" s="115"/>
      <c r="CA781" s="115"/>
      <c r="CB781" s="115"/>
      <c r="CC781" s="115"/>
      <c r="CD781" s="115"/>
      <c r="CE781" s="115"/>
      <c r="CF781" s="115"/>
      <c r="CG781" s="115"/>
      <c r="CH781" s="115"/>
      <c r="CI781" s="115"/>
    </row>
    <row r="782" spans="78:87">
      <c r="BZ782" s="115"/>
      <c r="CA782" s="115"/>
      <c r="CB782" s="115"/>
      <c r="CC782" s="115"/>
      <c r="CD782" s="115"/>
      <c r="CE782" s="115"/>
      <c r="CF782" s="115"/>
      <c r="CG782" s="115"/>
      <c r="CH782" s="115"/>
      <c r="CI782" s="115"/>
    </row>
    <row r="783" spans="78:87">
      <c r="BZ783" s="115"/>
      <c r="CA783" s="115"/>
      <c r="CB783" s="115"/>
      <c r="CC783" s="115"/>
      <c r="CD783" s="115"/>
      <c r="CE783" s="115"/>
      <c r="CF783" s="115"/>
      <c r="CG783" s="115"/>
      <c r="CH783" s="115"/>
      <c r="CI783" s="115"/>
    </row>
    <row r="784" spans="78:87">
      <c r="BZ784" s="115"/>
      <c r="CA784" s="115"/>
      <c r="CB784" s="115"/>
      <c r="CC784" s="115"/>
      <c r="CD784" s="115"/>
      <c r="CE784" s="115"/>
      <c r="CF784" s="115"/>
      <c r="CG784" s="115"/>
      <c r="CH784" s="115"/>
      <c r="CI784" s="115"/>
    </row>
    <row r="785" spans="78:87">
      <c r="BZ785" s="115"/>
      <c r="CA785" s="115"/>
      <c r="CB785" s="115"/>
      <c r="CC785" s="115"/>
      <c r="CD785" s="115"/>
      <c r="CE785" s="115"/>
      <c r="CF785" s="115"/>
      <c r="CG785" s="115"/>
      <c r="CH785" s="115"/>
      <c r="CI785" s="115"/>
    </row>
    <row r="786" spans="78:87">
      <c r="BZ786" s="115"/>
      <c r="CA786" s="115"/>
      <c r="CB786" s="115"/>
      <c r="CC786" s="115"/>
      <c r="CD786" s="115"/>
      <c r="CE786" s="115"/>
      <c r="CF786" s="115"/>
      <c r="CG786" s="115"/>
      <c r="CH786" s="115"/>
      <c r="CI786" s="115"/>
    </row>
    <row r="787" spans="78:87">
      <c r="BZ787" s="115"/>
      <c r="CA787" s="115"/>
      <c r="CB787" s="115"/>
      <c r="CC787" s="115"/>
      <c r="CD787" s="115"/>
      <c r="CE787" s="115"/>
      <c r="CF787" s="115"/>
      <c r="CG787" s="115"/>
      <c r="CH787" s="115"/>
      <c r="CI787" s="115"/>
    </row>
    <row r="788" spans="78:87">
      <c r="BZ788" s="115"/>
      <c r="CA788" s="115"/>
      <c r="CB788" s="115"/>
      <c r="CC788" s="115"/>
      <c r="CD788" s="115"/>
      <c r="CE788" s="115"/>
      <c r="CF788" s="115"/>
      <c r="CG788" s="115"/>
      <c r="CH788" s="115"/>
      <c r="CI788" s="115"/>
    </row>
    <row r="789" spans="78:87">
      <c r="BZ789" s="115"/>
      <c r="CA789" s="115"/>
      <c r="CB789" s="115"/>
      <c r="CC789" s="115"/>
      <c r="CD789" s="115"/>
      <c r="CE789" s="115"/>
      <c r="CF789" s="115"/>
      <c r="CG789" s="115"/>
      <c r="CH789" s="115"/>
      <c r="CI789" s="115"/>
    </row>
    <row r="790" spans="78:87">
      <c r="BZ790" s="115"/>
      <c r="CA790" s="115"/>
      <c r="CB790" s="115"/>
      <c r="CC790" s="115"/>
      <c r="CD790" s="115"/>
      <c r="CE790" s="115"/>
      <c r="CF790" s="115"/>
      <c r="CG790" s="115"/>
      <c r="CH790" s="115"/>
      <c r="CI790" s="115"/>
    </row>
    <row r="791" spans="78:87">
      <c r="BZ791" s="115"/>
      <c r="CA791" s="115"/>
      <c r="CB791" s="115"/>
      <c r="CC791" s="115"/>
      <c r="CD791" s="115"/>
      <c r="CE791" s="115"/>
      <c r="CF791" s="115"/>
      <c r="CG791" s="115"/>
      <c r="CH791" s="115"/>
      <c r="CI791" s="115"/>
    </row>
    <row r="792" spans="78:87">
      <c r="BZ792" s="115"/>
      <c r="CA792" s="115"/>
      <c r="CB792" s="115"/>
      <c r="CC792" s="115"/>
      <c r="CD792" s="115"/>
      <c r="CE792" s="115"/>
      <c r="CF792" s="115"/>
      <c r="CG792" s="115"/>
      <c r="CH792" s="115"/>
      <c r="CI792" s="115"/>
    </row>
    <row r="793" spans="78:87">
      <c r="BZ793" s="115"/>
      <c r="CA793" s="115"/>
      <c r="CB793" s="115"/>
      <c r="CC793" s="115"/>
      <c r="CD793" s="115"/>
      <c r="CE793" s="115"/>
      <c r="CF793" s="115"/>
      <c r="CG793" s="115"/>
      <c r="CH793" s="115"/>
      <c r="CI793" s="115"/>
    </row>
    <row r="794" spans="78:87">
      <c r="BZ794" s="115"/>
      <c r="CA794" s="115"/>
      <c r="CB794" s="115"/>
      <c r="CC794" s="115"/>
      <c r="CD794" s="115"/>
      <c r="CE794" s="115"/>
      <c r="CF794" s="115"/>
      <c r="CG794" s="115"/>
      <c r="CH794" s="115"/>
      <c r="CI794" s="115"/>
    </row>
    <row r="795" spans="78:87">
      <c r="BZ795" s="115"/>
      <c r="CA795" s="115"/>
      <c r="CB795" s="115"/>
      <c r="CC795" s="115"/>
      <c r="CD795" s="115"/>
      <c r="CE795" s="115"/>
      <c r="CF795" s="115"/>
      <c r="CG795" s="115"/>
      <c r="CH795" s="115"/>
      <c r="CI795" s="115"/>
    </row>
    <row r="796" spans="78:87">
      <c r="BZ796" s="115"/>
      <c r="CA796" s="115"/>
      <c r="CB796" s="115"/>
      <c r="CC796" s="115"/>
      <c r="CD796" s="115"/>
      <c r="CE796" s="115"/>
      <c r="CF796" s="115"/>
      <c r="CG796" s="115"/>
      <c r="CH796" s="115"/>
      <c r="CI796" s="115"/>
    </row>
    <row r="797" spans="78:87">
      <c r="BZ797" s="115"/>
      <c r="CA797" s="115"/>
      <c r="CB797" s="115"/>
      <c r="CC797" s="115"/>
      <c r="CD797" s="115"/>
      <c r="CE797" s="115"/>
      <c r="CF797" s="115"/>
      <c r="CG797" s="115"/>
      <c r="CH797" s="115"/>
      <c r="CI797" s="115"/>
    </row>
    <row r="798" spans="78:87">
      <c r="BZ798" s="115"/>
      <c r="CA798" s="115"/>
      <c r="CB798" s="115"/>
      <c r="CC798" s="115"/>
      <c r="CD798" s="115"/>
      <c r="CE798" s="115"/>
      <c r="CF798" s="115"/>
      <c r="CG798" s="115"/>
      <c r="CH798" s="115"/>
      <c r="CI798" s="115"/>
    </row>
    <row r="799" spans="78:87">
      <c r="BZ799" s="115"/>
      <c r="CA799" s="115"/>
      <c r="CB799" s="115"/>
      <c r="CC799" s="115"/>
      <c r="CD799" s="115"/>
      <c r="CE799" s="115"/>
      <c r="CF799" s="115"/>
      <c r="CG799" s="115"/>
      <c r="CH799" s="115"/>
      <c r="CI799" s="115"/>
    </row>
    <row r="800" spans="78:87">
      <c r="BZ800" s="115"/>
      <c r="CA800" s="115"/>
      <c r="CB800" s="115"/>
      <c r="CC800" s="115"/>
      <c r="CD800" s="115"/>
      <c r="CE800" s="115"/>
      <c r="CF800" s="115"/>
      <c r="CG800" s="115"/>
      <c r="CH800" s="115"/>
      <c r="CI800" s="115"/>
    </row>
    <row r="801" spans="78:87">
      <c r="BZ801" s="115"/>
      <c r="CA801" s="115"/>
      <c r="CB801" s="115"/>
      <c r="CC801" s="115"/>
      <c r="CD801" s="115"/>
      <c r="CE801" s="115"/>
      <c r="CF801" s="115"/>
      <c r="CG801" s="115"/>
      <c r="CH801" s="115"/>
      <c r="CI801" s="115"/>
    </row>
    <row r="802" spans="78:87">
      <c r="BZ802" s="115"/>
      <c r="CA802" s="115"/>
      <c r="CB802" s="115"/>
      <c r="CC802" s="115"/>
      <c r="CD802" s="115"/>
      <c r="CE802" s="115"/>
      <c r="CF802" s="115"/>
      <c r="CG802" s="115"/>
      <c r="CH802" s="115"/>
      <c r="CI802" s="115"/>
    </row>
    <row r="803" spans="78:87">
      <c r="BZ803" s="115"/>
      <c r="CA803" s="115"/>
      <c r="CB803" s="115"/>
      <c r="CC803" s="115"/>
      <c r="CD803" s="115"/>
      <c r="CE803" s="115"/>
      <c r="CF803" s="115"/>
      <c r="CG803" s="115"/>
      <c r="CH803" s="115"/>
      <c r="CI803" s="115"/>
    </row>
    <row r="804" spans="78:87">
      <c r="BZ804" s="115"/>
      <c r="CA804" s="115"/>
      <c r="CB804" s="115"/>
      <c r="CC804" s="115"/>
      <c r="CD804" s="115"/>
      <c r="CE804" s="115"/>
      <c r="CF804" s="115"/>
      <c r="CG804" s="115"/>
      <c r="CH804" s="115"/>
      <c r="CI804" s="115"/>
    </row>
    <row r="805" spans="78:87">
      <c r="BZ805" s="115"/>
      <c r="CA805" s="115"/>
      <c r="CB805" s="115"/>
      <c r="CC805" s="115"/>
      <c r="CD805" s="115"/>
      <c r="CE805" s="115"/>
      <c r="CF805" s="115"/>
      <c r="CG805" s="115"/>
      <c r="CH805" s="115"/>
      <c r="CI805" s="115"/>
    </row>
    <row r="806" spans="78:87">
      <c r="BZ806" s="115"/>
      <c r="CA806" s="115"/>
      <c r="CB806" s="115"/>
      <c r="CC806" s="115"/>
      <c r="CD806" s="115"/>
      <c r="CE806" s="115"/>
      <c r="CF806" s="115"/>
      <c r="CG806" s="115"/>
      <c r="CH806" s="115"/>
      <c r="CI806" s="115"/>
    </row>
    <row r="807" spans="78:87">
      <c r="BZ807" s="115"/>
      <c r="CA807" s="115"/>
      <c r="CB807" s="115"/>
      <c r="CC807" s="115"/>
      <c r="CD807" s="115"/>
      <c r="CE807" s="115"/>
      <c r="CF807" s="115"/>
      <c r="CG807" s="115"/>
      <c r="CH807" s="115"/>
      <c r="CI807" s="115"/>
    </row>
    <row r="808" spans="78:87">
      <c r="BZ808" s="115"/>
      <c r="CA808" s="115"/>
      <c r="CB808" s="115"/>
      <c r="CC808" s="115"/>
      <c r="CD808" s="115"/>
      <c r="CE808" s="115"/>
      <c r="CF808" s="115"/>
      <c r="CG808" s="115"/>
      <c r="CH808" s="115"/>
      <c r="CI808" s="115"/>
    </row>
    <row r="809" spans="78:87">
      <c r="BZ809" s="115"/>
      <c r="CA809" s="115"/>
      <c r="CB809" s="115"/>
      <c r="CC809" s="115"/>
      <c r="CD809" s="115"/>
      <c r="CE809" s="115"/>
      <c r="CF809" s="115"/>
      <c r="CG809" s="115"/>
      <c r="CH809" s="115"/>
      <c r="CI809" s="115"/>
    </row>
    <row r="810" spans="78:87">
      <c r="BZ810" s="115"/>
      <c r="CA810" s="115"/>
      <c r="CB810" s="115"/>
      <c r="CC810" s="115"/>
      <c r="CD810" s="115"/>
      <c r="CE810" s="115"/>
      <c r="CF810" s="115"/>
      <c r="CG810" s="115"/>
      <c r="CH810" s="115"/>
      <c r="CI810" s="115"/>
    </row>
    <row r="811" spans="78:87">
      <c r="BZ811" s="115"/>
      <c r="CA811" s="115"/>
      <c r="CB811" s="115"/>
      <c r="CC811" s="115"/>
      <c r="CD811" s="115"/>
      <c r="CE811" s="115"/>
      <c r="CF811" s="115"/>
      <c r="CG811" s="115"/>
      <c r="CH811" s="115"/>
      <c r="CI811" s="115"/>
    </row>
    <row r="812" spans="78:87">
      <c r="BZ812" s="115"/>
      <c r="CA812" s="115"/>
      <c r="CB812" s="115"/>
      <c r="CC812" s="115"/>
      <c r="CD812" s="115"/>
      <c r="CE812" s="115"/>
      <c r="CF812" s="115"/>
      <c r="CG812" s="115"/>
      <c r="CH812" s="115"/>
      <c r="CI812" s="115"/>
    </row>
    <row r="813" spans="78:87">
      <c r="BZ813" s="115"/>
      <c r="CA813" s="115"/>
      <c r="CB813" s="115"/>
      <c r="CC813" s="115"/>
      <c r="CD813" s="115"/>
      <c r="CE813" s="115"/>
      <c r="CF813" s="115"/>
      <c r="CG813" s="115"/>
      <c r="CH813" s="115"/>
      <c r="CI813" s="115"/>
    </row>
    <row r="814" spans="78:87">
      <c r="BZ814" s="115"/>
      <c r="CA814" s="115"/>
      <c r="CB814" s="115"/>
      <c r="CC814" s="115"/>
      <c r="CD814" s="115"/>
      <c r="CE814" s="115"/>
      <c r="CF814" s="115"/>
      <c r="CG814" s="115"/>
      <c r="CH814" s="115"/>
      <c r="CI814" s="115"/>
    </row>
    <row r="815" spans="78:87">
      <c r="BZ815" s="115"/>
      <c r="CA815" s="115"/>
      <c r="CB815" s="115"/>
      <c r="CC815" s="115"/>
      <c r="CD815" s="115"/>
      <c r="CE815" s="115"/>
      <c r="CF815" s="115"/>
      <c r="CG815" s="115"/>
      <c r="CH815" s="115"/>
      <c r="CI815" s="115"/>
    </row>
    <row r="816" spans="78:87">
      <c r="BZ816" s="115"/>
      <c r="CA816" s="115"/>
      <c r="CB816" s="115"/>
      <c r="CC816" s="115"/>
      <c r="CD816" s="115"/>
      <c r="CE816" s="115"/>
      <c r="CF816" s="115"/>
      <c r="CG816" s="115"/>
      <c r="CH816" s="115"/>
      <c r="CI816" s="115"/>
    </row>
    <row r="817" spans="78:87">
      <c r="BZ817" s="115"/>
      <c r="CA817" s="115"/>
      <c r="CB817" s="115"/>
      <c r="CC817" s="115"/>
      <c r="CD817" s="115"/>
      <c r="CE817" s="115"/>
      <c r="CF817" s="115"/>
      <c r="CG817" s="115"/>
      <c r="CH817" s="115"/>
      <c r="CI817" s="115"/>
    </row>
    <row r="818" spans="78:87">
      <c r="BZ818" s="115"/>
      <c r="CA818" s="115"/>
      <c r="CB818" s="115"/>
      <c r="CC818" s="115"/>
      <c r="CD818" s="115"/>
      <c r="CE818" s="115"/>
      <c r="CF818" s="115"/>
      <c r="CG818" s="115"/>
      <c r="CH818" s="115"/>
      <c r="CI818" s="115"/>
    </row>
    <row r="819" spans="78:87">
      <c r="BZ819" s="115"/>
      <c r="CA819" s="115"/>
      <c r="CB819" s="115"/>
      <c r="CC819" s="115"/>
      <c r="CD819" s="115"/>
      <c r="CE819" s="115"/>
      <c r="CF819" s="115"/>
      <c r="CG819" s="115"/>
      <c r="CH819" s="115"/>
      <c r="CI819" s="115"/>
    </row>
    <row r="820" spans="78:87">
      <c r="BZ820" s="115"/>
      <c r="CA820" s="115"/>
      <c r="CB820" s="115"/>
      <c r="CC820" s="115"/>
      <c r="CD820" s="115"/>
      <c r="CE820" s="115"/>
      <c r="CF820" s="115"/>
      <c r="CG820" s="115"/>
      <c r="CH820" s="115"/>
      <c r="CI820" s="115"/>
    </row>
    <row r="821" spans="78:87">
      <c r="BZ821" s="115"/>
      <c r="CA821" s="115"/>
      <c r="CB821" s="115"/>
      <c r="CC821" s="115"/>
      <c r="CD821" s="115"/>
      <c r="CE821" s="115"/>
      <c r="CF821" s="115"/>
      <c r="CG821" s="115"/>
      <c r="CH821" s="115"/>
      <c r="CI821" s="115"/>
    </row>
    <row r="822" spans="78:87">
      <c r="BZ822" s="115"/>
      <c r="CA822" s="115"/>
      <c r="CB822" s="115"/>
      <c r="CC822" s="115"/>
      <c r="CD822" s="115"/>
      <c r="CE822" s="115"/>
      <c r="CF822" s="115"/>
      <c r="CG822" s="115"/>
      <c r="CH822" s="115"/>
      <c r="CI822" s="115"/>
    </row>
    <row r="823" spans="78:87">
      <c r="BZ823" s="115"/>
      <c r="CA823" s="115"/>
      <c r="CB823" s="115"/>
      <c r="CC823" s="115"/>
      <c r="CD823" s="115"/>
      <c r="CE823" s="115"/>
      <c r="CF823" s="115"/>
      <c r="CG823" s="115"/>
      <c r="CH823" s="115"/>
      <c r="CI823" s="115"/>
    </row>
    <row r="824" spans="78:87">
      <c r="BZ824" s="115"/>
      <c r="CA824" s="115"/>
      <c r="CB824" s="115"/>
      <c r="CC824" s="115"/>
      <c r="CD824" s="115"/>
      <c r="CE824" s="115"/>
      <c r="CF824" s="115"/>
      <c r="CG824" s="115"/>
      <c r="CH824" s="115"/>
      <c r="CI824" s="115"/>
    </row>
    <row r="825" spans="78:87">
      <c r="BZ825" s="115"/>
      <c r="CA825" s="115"/>
      <c r="CB825" s="115"/>
      <c r="CC825" s="115"/>
      <c r="CD825" s="115"/>
      <c r="CE825" s="115"/>
      <c r="CF825" s="115"/>
      <c r="CG825" s="115"/>
      <c r="CH825" s="115"/>
      <c r="CI825" s="115"/>
    </row>
    <row r="826" spans="78:87">
      <c r="BZ826" s="115"/>
      <c r="CA826" s="115"/>
      <c r="CB826" s="115"/>
      <c r="CC826" s="115"/>
      <c r="CD826" s="115"/>
      <c r="CE826" s="115"/>
      <c r="CF826" s="115"/>
      <c r="CG826" s="115"/>
      <c r="CH826" s="115"/>
      <c r="CI826" s="115"/>
    </row>
    <row r="827" spans="78:87">
      <c r="BZ827" s="115"/>
      <c r="CA827" s="115"/>
      <c r="CB827" s="115"/>
      <c r="CC827" s="115"/>
      <c r="CD827" s="115"/>
      <c r="CE827" s="115"/>
      <c r="CF827" s="115"/>
      <c r="CG827" s="115"/>
      <c r="CH827" s="115"/>
      <c r="CI827" s="115"/>
    </row>
    <row r="828" spans="78:87">
      <c r="BZ828" s="115"/>
      <c r="CA828" s="115"/>
      <c r="CB828" s="115"/>
      <c r="CC828" s="115"/>
      <c r="CD828" s="115"/>
      <c r="CE828" s="115"/>
      <c r="CF828" s="115"/>
      <c r="CG828" s="115"/>
      <c r="CH828" s="115"/>
      <c r="CI828" s="115"/>
    </row>
    <row r="829" spans="78:87">
      <c r="BZ829" s="115"/>
      <c r="CA829" s="115"/>
      <c r="CB829" s="115"/>
      <c r="CC829" s="115"/>
      <c r="CD829" s="115"/>
      <c r="CE829" s="115"/>
      <c r="CF829" s="115"/>
      <c r="CG829" s="115"/>
      <c r="CH829" s="115"/>
      <c r="CI829" s="115"/>
    </row>
    <row r="830" spans="78:87">
      <c r="BZ830" s="115"/>
      <c r="CA830" s="115"/>
      <c r="CB830" s="115"/>
      <c r="CC830" s="115"/>
      <c r="CD830" s="115"/>
      <c r="CE830" s="115"/>
      <c r="CF830" s="115"/>
      <c r="CG830" s="115"/>
      <c r="CH830" s="115"/>
      <c r="CI830" s="115"/>
    </row>
    <row r="831" spans="78:87">
      <c r="BZ831" s="115"/>
      <c r="CA831" s="115"/>
      <c r="CB831" s="115"/>
      <c r="CC831" s="115"/>
      <c r="CD831" s="115"/>
      <c r="CE831" s="115"/>
      <c r="CF831" s="115"/>
      <c r="CG831" s="115"/>
      <c r="CH831" s="115"/>
      <c r="CI831" s="115"/>
    </row>
    <row r="832" spans="78:87">
      <c r="BZ832" s="115"/>
      <c r="CA832" s="115"/>
      <c r="CB832" s="115"/>
      <c r="CC832" s="115"/>
      <c r="CD832" s="115"/>
      <c r="CE832" s="115"/>
      <c r="CF832" s="115"/>
      <c r="CG832" s="115"/>
      <c r="CH832" s="115"/>
      <c r="CI832" s="115"/>
    </row>
    <row r="833" spans="78:87">
      <c r="BZ833" s="115"/>
      <c r="CA833" s="115"/>
      <c r="CB833" s="115"/>
      <c r="CC833" s="115"/>
      <c r="CD833" s="115"/>
      <c r="CE833" s="115"/>
      <c r="CF833" s="115"/>
      <c r="CG833" s="115"/>
      <c r="CH833" s="115"/>
      <c r="CI833" s="115"/>
    </row>
    <row r="834" spans="78:87">
      <c r="BZ834" s="115"/>
      <c r="CA834" s="115"/>
      <c r="CB834" s="115"/>
      <c r="CC834" s="115"/>
      <c r="CD834" s="115"/>
      <c r="CE834" s="115"/>
      <c r="CF834" s="115"/>
      <c r="CG834" s="115"/>
      <c r="CH834" s="115"/>
      <c r="CI834" s="115"/>
    </row>
    <row r="835" spans="78:87">
      <c r="BZ835" s="115"/>
      <c r="CA835" s="115"/>
      <c r="CB835" s="115"/>
      <c r="CC835" s="115"/>
      <c r="CD835" s="115"/>
      <c r="CE835" s="115"/>
      <c r="CF835" s="115"/>
      <c r="CG835" s="115"/>
      <c r="CH835" s="115"/>
      <c r="CI835" s="115"/>
    </row>
    <row r="836" spans="78:87">
      <c r="BZ836" s="115"/>
      <c r="CA836" s="115"/>
      <c r="CB836" s="115"/>
      <c r="CC836" s="115"/>
      <c r="CD836" s="115"/>
      <c r="CE836" s="115"/>
      <c r="CF836" s="115"/>
      <c r="CG836" s="115"/>
      <c r="CH836" s="115"/>
      <c r="CI836" s="115"/>
    </row>
    <row r="837" spans="78:87">
      <c r="BZ837" s="115"/>
      <c r="CA837" s="115"/>
      <c r="CB837" s="115"/>
      <c r="CC837" s="115"/>
      <c r="CD837" s="115"/>
      <c r="CE837" s="115"/>
      <c r="CF837" s="115"/>
      <c r="CG837" s="115"/>
      <c r="CH837" s="115"/>
      <c r="CI837" s="115"/>
    </row>
    <row r="838" spans="78:87">
      <c r="BZ838" s="115"/>
      <c r="CA838" s="115"/>
      <c r="CB838" s="115"/>
      <c r="CC838" s="115"/>
      <c r="CD838" s="115"/>
      <c r="CE838" s="115"/>
      <c r="CF838" s="115"/>
      <c r="CG838" s="115"/>
      <c r="CH838" s="115"/>
      <c r="CI838" s="115"/>
    </row>
    <row r="839" spans="78:87">
      <c r="BZ839" s="115"/>
      <c r="CA839" s="115"/>
      <c r="CB839" s="115"/>
      <c r="CC839" s="115"/>
      <c r="CD839" s="115"/>
      <c r="CE839" s="115"/>
      <c r="CF839" s="115"/>
      <c r="CG839" s="115"/>
      <c r="CH839" s="115"/>
      <c r="CI839" s="115"/>
    </row>
    <row r="840" spans="78:87">
      <c r="BZ840" s="115"/>
      <c r="CA840" s="115"/>
      <c r="CB840" s="115"/>
      <c r="CC840" s="115"/>
      <c r="CD840" s="115"/>
      <c r="CE840" s="115"/>
      <c r="CF840" s="115"/>
      <c r="CG840" s="115"/>
      <c r="CH840" s="115"/>
      <c r="CI840" s="115"/>
    </row>
    <row r="841" spans="78:87">
      <c r="BZ841" s="115"/>
      <c r="CA841" s="115"/>
      <c r="CB841" s="115"/>
      <c r="CC841" s="115"/>
      <c r="CD841" s="115"/>
      <c r="CE841" s="115"/>
      <c r="CF841" s="115"/>
      <c r="CG841" s="115"/>
      <c r="CH841" s="115"/>
      <c r="CI841" s="115"/>
    </row>
    <row r="842" spans="78:87">
      <c r="BZ842" s="115"/>
      <c r="CA842" s="115"/>
      <c r="CB842" s="115"/>
      <c r="CC842" s="115"/>
      <c r="CD842" s="115"/>
      <c r="CE842" s="115"/>
      <c r="CF842" s="115"/>
      <c r="CG842" s="115"/>
      <c r="CH842" s="115"/>
      <c r="CI842" s="115"/>
    </row>
    <row r="843" spans="78:87">
      <c r="BZ843" s="115"/>
      <c r="CA843" s="115"/>
      <c r="CB843" s="115"/>
      <c r="CC843" s="115"/>
      <c r="CD843" s="115"/>
      <c r="CE843" s="115"/>
      <c r="CF843" s="115"/>
      <c r="CG843" s="115"/>
      <c r="CH843" s="115"/>
      <c r="CI843" s="115"/>
    </row>
    <row r="844" spans="78:87">
      <c r="BZ844" s="115"/>
      <c r="CA844" s="115"/>
      <c r="CB844" s="115"/>
      <c r="CC844" s="115"/>
      <c r="CD844" s="115"/>
      <c r="CE844" s="115"/>
      <c r="CF844" s="115"/>
      <c r="CG844" s="115"/>
      <c r="CH844" s="115"/>
      <c r="CI844" s="115"/>
    </row>
    <row r="845" spans="78:87">
      <c r="BZ845" s="115"/>
      <c r="CA845" s="115"/>
      <c r="CB845" s="115"/>
      <c r="CC845" s="115"/>
      <c r="CD845" s="115"/>
      <c r="CE845" s="115"/>
      <c r="CF845" s="115"/>
      <c r="CG845" s="115"/>
      <c r="CH845" s="115"/>
      <c r="CI845" s="115"/>
    </row>
    <row r="846" spans="78:87">
      <c r="BZ846" s="115"/>
      <c r="CA846" s="115"/>
      <c r="CB846" s="115"/>
      <c r="CC846" s="115"/>
      <c r="CD846" s="115"/>
      <c r="CE846" s="115"/>
      <c r="CF846" s="115"/>
      <c r="CG846" s="115"/>
      <c r="CH846" s="115"/>
      <c r="CI846" s="115"/>
    </row>
    <row r="847" spans="78:87">
      <c r="BZ847" s="115"/>
      <c r="CA847" s="115"/>
      <c r="CB847" s="115"/>
      <c r="CC847" s="115"/>
      <c r="CD847" s="115"/>
      <c r="CE847" s="115"/>
      <c r="CF847" s="115"/>
      <c r="CG847" s="115"/>
      <c r="CH847" s="115"/>
      <c r="CI847" s="115"/>
    </row>
    <row r="848" spans="78:87">
      <c r="BZ848" s="115"/>
      <c r="CA848" s="115"/>
      <c r="CB848" s="115"/>
      <c r="CC848" s="115"/>
      <c r="CD848" s="115"/>
      <c r="CE848" s="115"/>
      <c r="CF848" s="115"/>
      <c r="CG848" s="115"/>
      <c r="CH848" s="115"/>
      <c r="CI848" s="115"/>
    </row>
    <row r="849" spans="78:87">
      <c r="BZ849" s="115"/>
      <c r="CA849" s="115"/>
      <c r="CB849" s="115"/>
      <c r="CC849" s="115"/>
      <c r="CD849" s="115"/>
      <c r="CE849" s="115"/>
      <c r="CF849" s="115"/>
      <c r="CG849" s="115"/>
      <c r="CH849" s="115"/>
      <c r="CI849" s="115"/>
    </row>
    <row r="850" spans="78:87">
      <c r="BZ850" s="115"/>
      <c r="CA850" s="115"/>
      <c r="CB850" s="115"/>
      <c r="CC850" s="115"/>
      <c r="CD850" s="115"/>
      <c r="CE850" s="115"/>
      <c r="CF850" s="115"/>
      <c r="CG850" s="115"/>
      <c r="CH850" s="115"/>
      <c r="CI850" s="115"/>
    </row>
    <row r="851" spans="78:87">
      <c r="BZ851" s="115"/>
      <c r="CA851" s="115"/>
      <c r="CB851" s="115"/>
      <c r="CC851" s="115"/>
      <c r="CD851" s="115"/>
      <c r="CE851" s="115"/>
      <c r="CF851" s="115"/>
      <c r="CG851" s="115"/>
      <c r="CH851" s="115"/>
      <c r="CI851" s="115"/>
    </row>
    <row r="852" spans="78:87">
      <c r="BZ852" s="115"/>
      <c r="CA852" s="115"/>
      <c r="CB852" s="115"/>
      <c r="CC852" s="115"/>
      <c r="CD852" s="115"/>
      <c r="CE852" s="115"/>
      <c r="CF852" s="115"/>
      <c r="CG852" s="115"/>
      <c r="CH852" s="115"/>
      <c r="CI852" s="115"/>
    </row>
    <row r="853" spans="78:87">
      <c r="BZ853" s="115"/>
      <c r="CA853" s="115"/>
      <c r="CB853" s="115"/>
      <c r="CC853" s="115"/>
      <c r="CD853" s="115"/>
      <c r="CE853" s="115"/>
      <c r="CF853" s="115"/>
      <c r="CG853" s="115"/>
      <c r="CH853" s="115"/>
      <c r="CI853" s="115"/>
    </row>
    <row r="854" spans="78:87">
      <c r="BZ854" s="115"/>
      <c r="CA854" s="115"/>
      <c r="CB854" s="115"/>
      <c r="CC854" s="115"/>
      <c r="CD854" s="115"/>
      <c r="CE854" s="115"/>
      <c r="CF854" s="115"/>
      <c r="CG854" s="115"/>
      <c r="CH854" s="115"/>
      <c r="CI854" s="115"/>
    </row>
    <row r="855" spans="78:87">
      <c r="BZ855" s="115"/>
      <c r="CA855" s="115"/>
      <c r="CB855" s="115"/>
      <c r="CC855" s="115"/>
      <c r="CD855" s="115"/>
      <c r="CE855" s="115"/>
      <c r="CF855" s="115"/>
      <c r="CG855" s="115"/>
      <c r="CH855" s="115"/>
      <c r="CI855" s="115"/>
    </row>
    <row r="856" spans="78:87">
      <c r="BZ856" s="115"/>
      <c r="CA856" s="115"/>
      <c r="CB856" s="115"/>
      <c r="CC856" s="115"/>
      <c r="CD856" s="115"/>
      <c r="CE856" s="115"/>
      <c r="CF856" s="115"/>
      <c r="CG856" s="115"/>
      <c r="CH856" s="115"/>
      <c r="CI856" s="115"/>
    </row>
    <row r="857" spans="78:87">
      <c r="BZ857" s="115"/>
      <c r="CA857" s="115"/>
      <c r="CB857" s="115"/>
      <c r="CC857" s="115"/>
      <c r="CD857" s="115"/>
      <c r="CE857" s="115"/>
      <c r="CF857" s="115"/>
      <c r="CG857" s="115"/>
      <c r="CH857" s="115"/>
      <c r="CI857" s="115"/>
    </row>
    <row r="858" spans="78:87">
      <c r="BZ858" s="115"/>
      <c r="CA858" s="115"/>
      <c r="CB858" s="115"/>
      <c r="CC858" s="115"/>
      <c r="CD858" s="115"/>
      <c r="CE858" s="115"/>
      <c r="CF858" s="115"/>
      <c r="CG858" s="115"/>
      <c r="CH858" s="115"/>
      <c r="CI858" s="115"/>
    </row>
    <row r="859" spans="78:87">
      <c r="BZ859" s="115"/>
      <c r="CA859" s="115"/>
      <c r="CB859" s="115"/>
      <c r="CC859" s="115"/>
      <c r="CD859" s="115"/>
      <c r="CE859" s="115"/>
      <c r="CF859" s="115"/>
      <c r="CG859" s="115"/>
      <c r="CH859" s="115"/>
      <c r="CI859" s="115"/>
    </row>
    <row r="860" spans="78:87">
      <c r="BZ860" s="115"/>
      <c r="CA860" s="115"/>
      <c r="CB860" s="115"/>
      <c r="CC860" s="115"/>
      <c r="CD860" s="115"/>
      <c r="CE860" s="115"/>
      <c r="CF860" s="115"/>
      <c r="CG860" s="115"/>
      <c r="CH860" s="115"/>
      <c r="CI860" s="115"/>
    </row>
    <row r="861" spans="78:87">
      <c r="BZ861" s="115"/>
      <c r="CA861" s="115"/>
      <c r="CB861" s="115"/>
      <c r="CC861" s="115"/>
      <c r="CD861" s="115"/>
      <c r="CE861" s="115"/>
      <c r="CF861" s="115"/>
      <c r="CG861" s="115"/>
      <c r="CH861" s="115"/>
      <c r="CI861" s="115"/>
    </row>
    <row r="862" spans="78:87">
      <c r="BZ862" s="115"/>
      <c r="CA862" s="115"/>
      <c r="CB862" s="115"/>
      <c r="CC862" s="115"/>
      <c r="CD862" s="115"/>
      <c r="CE862" s="115"/>
      <c r="CF862" s="115"/>
      <c r="CG862" s="115"/>
      <c r="CH862" s="115"/>
      <c r="CI862" s="115"/>
    </row>
    <row r="863" spans="78:87">
      <c r="BZ863" s="115"/>
      <c r="CA863" s="115"/>
      <c r="CB863" s="115"/>
      <c r="CC863" s="115"/>
      <c r="CD863" s="115"/>
      <c r="CE863" s="115"/>
      <c r="CF863" s="115"/>
      <c r="CG863" s="115"/>
      <c r="CH863" s="115"/>
      <c r="CI863" s="115"/>
    </row>
    <row r="864" spans="78:87">
      <c r="BZ864" s="115"/>
      <c r="CA864" s="115"/>
      <c r="CB864" s="115"/>
      <c r="CC864" s="115"/>
      <c r="CD864" s="115"/>
      <c r="CE864" s="115"/>
      <c r="CF864" s="115"/>
      <c r="CG864" s="115"/>
      <c r="CH864" s="115"/>
      <c r="CI864" s="115"/>
    </row>
    <row r="865" spans="78:87">
      <c r="BZ865" s="115"/>
      <c r="CA865" s="115"/>
      <c r="CB865" s="115"/>
      <c r="CC865" s="115"/>
      <c r="CD865" s="115"/>
      <c r="CE865" s="115"/>
      <c r="CF865" s="115"/>
      <c r="CG865" s="115"/>
      <c r="CH865" s="115"/>
      <c r="CI865" s="115"/>
    </row>
    <row r="866" spans="78:87">
      <c r="BZ866" s="115"/>
      <c r="CA866" s="115"/>
      <c r="CB866" s="115"/>
      <c r="CC866" s="115"/>
      <c r="CD866" s="115"/>
      <c r="CE866" s="115"/>
      <c r="CF866" s="115"/>
      <c r="CG866" s="115"/>
      <c r="CH866" s="115"/>
      <c r="CI866" s="115"/>
    </row>
    <row r="867" spans="78:87">
      <c r="BZ867" s="115"/>
      <c r="CA867" s="115"/>
      <c r="CB867" s="115"/>
      <c r="CC867" s="115"/>
      <c r="CD867" s="115"/>
      <c r="CE867" s="115"/>
      <c r="CF867" s="115"/>
      <c r="CG867" s="115"/>
      <c r="CH867" s="115"/>
      <c r="CI867" s="115"/>
    </row>
    <row r="868" spans="78:87">
      <c r="BZ868" s="115"/>
      <c r="CA868" s="115"/>
      <c r="CB868" s="115"/>
      <c r="CC868" s="115"/>
      <c r="CD868" s="115"/>
      <c r="CE868" s="115"/>
      <c r="CF868" s="115"/>
      <c r="CG868" s="115"/>
      <c r="CH868" s="115"/>
      <c r="CI868" s="115"/>
    </row>
    <row r="869" spans="78:87">
      <c r="BZ869" s="115"/>
      <c r="CA869" s="115"/>
      <c r="CB869" s="115"/>
      <c r="CC869" s="115"/>
      <c r="CD869" s="115"/>
      <c r="CE869" s="115"/>
      <c r="CF869" s="115"/>
      <c r="CG869" s="115"/>
      <c r="CH869" s="115"/>
      <c r="CI869" s="115"/>
    </row>
    <row r="870" spans="78:87">
      <c r="BZ870" s="115"/>
      <c r="CA870" s="115"/>
      <c r="CB870" s="115"/>
      <c r="CC870" s="115"/>
      <c r="CD870" s="115"/>
      <c r="CE870" s="115"/>
      <c r="CF870" s="115"/>
      <c r="CG870" s="115"/>
      <c r="CH870" s="115"/>
      <c r="CI870" s="115"/>
    </row>
    <row r="871" spans="78:87">
      <c r="BZ871" s="115"/>
      <c r="CA871" s="115"/>
      <c r="CB871" s="115"/>
      <c r="CC871" s="115"/>
      <c r="CD871" s="115"/>
      <c r="CE871" s="115"/>
      <c r="CF871" s="115"/>
      <c r="CG871" s="115"/>
      <c r="CH871" s="115"/>
      <c r="CI871" s="115"/>
    </row>
    <row r="872" spans="78:87">
      <c r="BZ872" s="115"/>
      <c r="CA872" s="115"/>
      <c r="CB872" s="115"/>
      <c r="CC872" s="115"/>
      <c r="CD872" s="115"/>
      <c r="CE872" s="115"/>
      <c r="CF872" s="115"/>
      <c r="CG872" s="115"/>
      <c r="CH872" s="115"/>
      <c r="CI872" s="115"/>
    </row>
    <row r="873" spans="78:87">
      <c r="BZ873" s="115"/>
      <c r="CA873" s="115"/>
      <c r="CB873" s="115"/>
      <c r="CC873" s="115"/>
      <c r="CD873" s="115"/>
      <c r="CE873" s="115"/>
      <c r="CF873" s="115"/>
      <c r="CG873" s="115"/>
      <c r="CH873" s="115"/>
      <c r="CI873" s="115"/>
    </row>
    <row r="874" spans="78:87">
      <c r="BZ874" s="115"/>
      <c r="CA874" s="115"/>
      <c r="CB874" s="115"/>
      <c r="CC874" s="115"/>
      <c r="CD874" s="115"/>
      <c r="CE874" s="115"/>
      <c r="CF874" s="115"/>
      <c r="CG874" s="115"/>
      <c r="CH874" s="115"/>
      <c r="CI874" s="115"/>
    </row>
    <row r="875" spans="78:87">
      <c r="BZ875" s="115"/>
      <c r="CA875" s="115"/>
      <c r="CB875" s="115"/>
      <c r="CC875" s="115"/>
      <c r="CD875" s="115"/>
      <c r="CE875" s="115"/>
      <c r="CF875" s="115"/>
      <c r="CG875" s="115"/>
      <c r="CH875" s="115"/>
      <c r="CI875" s="115"/>
    </row>
    <row r="876" spans="78:87">
      <c r="BZ876" s="115"/>
      <c r="CA876" s="115"/>
      <c r="CB876" s="115"/>
      <c r="CC876" s="115"/>
      <c r="CD876" s="115"/>
      <c r="CE876" s="115"/>
      <c r="CF876" s="115"/>
      <c r="CG876" s="115"/>
      <c r="CH876" s="115"/>
      <c r="CI876" s="115"/>
    </row>
    <row r="877" spans="78:87">
      <c r="BZ877" s="115"/>
      <c r="CA877" s="115"/>
      <c r="CB877" s="115"/>
      <c r="CC877" s="115"/>
      <c r="CD877" s="115"/>
      <c r="CE877" s="115"/>
      <c r="CF877" s="115"/>
      <c r="CG877" s="115"/>
      <c r="CH877" s="115"/>
      <c r="CI877" s="115"/>
    </row>
    <row r="878" spans="78:87">
      <c r="BZ878" s="115"/>
      <c r="CA878" s="115"/>
      <c r="CB878" s="115"/>
      <c r="CC878" s="115"/>
      <c r="CD878" s="115"/>
      <c r="CE878" s="115"/>
      <c r="CF878" s="115"/>
      <c r="CG878" s="115"/>
      <c r="CH878" s="115"/>
      <c r="CI878" s="115"/>
    </row>
    <row r="879" spans="78:87">
      <c r="BZ879" s="115"/>
      <c r="CA879" s="115"/>
      <c r="CB879" s="115"/>
      <c r="CC879" s="115"/>
      <c r="CD879" s="115"/>
      <c r="CE879" s="115"/>
      <c r="CF879" s="115"/>
      <c r="CG879" s="115"/>
      <c r="CH879" s="115"/>
      <c r="CI879" s="115"/>
    </row>
    <row r="880" spans="78:87">
      <c r="BZ880" s="115"/>
      <c r="CA880" s="115"/>
      <c r="CB880" s="115"/>
      <c r="CC880" s="115"/>
      <c r="CD880" s="115"/>
      <c r="CE880" s="115"/>
      <c r="CF880" s="115"/>
      <c r="CG880" s="115"/>
      <c r="CH880" s="115"/>
      <c r="CI880" s="115"/>
    </row>
    <row r="881" spans="78:87">
      <c r="BZ881" s="115"/>
      <c r="CA881" s="115"/>
      <c r="CB881" s="115"/>
      <c r="CC881" s="115"/>
      <c r="CD881" s="115"/>
      <c r="CE881" s="115"/>
      <c r="CF881" s="115"/>
      <c r="CG881" s="115"/>
      <c r="CH881" s="115"/>
      <c r="CI881" s="115"/>
    </row>
    <row r="882" spans="78:87">
      <c r="BZ882" s="115"/>
      <c r="CA882" s="115"/>
      <c r="CB882" s="115"/>
      <c r="CC882" s="115"/>
      <c r="CD882" s="115"/>
      <c r="CE882" s="115"/>
      <c r="CF882" s="115"/>
      <c r="CG882" s="115"/>
      <c r="CH882" s="115"/>
      <c r="CI882" s="115"/>
    </row>
    <row r="883" spans="78:87">
      <c r="BZ883" s="115"/>
      <c r="CA883" s="115"/>
      <c r="CB883" s="115"/>
      <c r="CC883" s="115"/>
      <c r="CD883" s="115"/>
      <c r="CE883" s="115"/>
      <c r="CF883" s="115"/>
      <c r="CG883" s="115"/>
      <c r="CH883" s="115"/>
      <c r="CI883" s="115"/>
    </row>
    <row r="884" spans="78:87">
      <c r="BZ884" s="115"/>
      <c r="CA884" s="115"/>
      <c r="CB884" s="115"/>
      <c r="CC884" s="115"/>
      <c r="CD884" s="115"/>
      <c r="CE884" s="115"/>
      <c r="CF884" s="115"/>
      <c r="CG884" s="115"/>
      <c r="CH884" s="115"/>
      <c r="CI884" s="115"/>
    </row>
    <row r="885" spans="78:87">
      <c r="BZ885" s="115"/>
      <c r="CA885" s="115"/>
      <c r="CB885" s="115"/>
      <c r="CC885" s="115"/>
      <c r="CD885" s="115"/>
      <c r="CE885" s="115"/>
      <c r="CF885" s="115"/>
      <c r="CG885" s="115"/>
      <c r="CH885" s="115"/>
      <c r="CI885" s="115"/>
    </row>
    <row r="886" spans="78:87">
      <c r="BZ886" s="115"/>
      <c r="CA886" s="115"/>
      <c r="CB886" s="115"/>
      <c r="CC886" s="115"/>
      <c r="CD886" s="115"/>
      <c r="CE886" s="115"/>
      <c r="CF886" s="115"/>
      <c r="CG886" s="115"/>
      <c r="CH886" s="115"/>
      <c r="CI886" s="115"/>
    </row>
    <row r="887" spans="78:87">
      <c r="BZ887" s="115"/>
      <c r="CA887" s="115"/>
      <c r="CB887" s="115"/>
      <c r="CC887" s="115"/>
      <c r="CD887" s="115"/>
      <c r="CE887" s="115"/>
      <c r="CF887" s="115"/>
      <c r="CG887" s="115"/>
      <c r="CH887" s="115"/>
      <c r="CI887" s="115"/>
    </row>
    <row r="888" spans="78:87">
      <c r="BZ888" s="115"/>
      <c r="CA888" s="115"/>
      <c r="CB888" s="115"/>
      <c r="CC888" s="115"/>
      <c r="CD888" s="115"/>
      <c r="CE888" s="115"/>
      <c r="CF888" s="115"/>
      <c r="CG888" s="115"/>
      <c r="CH888" s="115"/>
      <c r="CI888" s="115"/>
    </row>
    <row r="889" spans="78:87">
      <c r="BZ889" s="115"/>
      <c r="CA889" s="115"/>
      <c r="CB889" s="115"/>
      <c r="CC889" s="115"/>
      <c r="CD889" s="115"/>
      <c r="CE889" s="115"/>
      <c r="CF889" s="115"/>
      <c r="CG889" s="115"/>
      <c r="CH889" s="115"/>
      <c r="CI889" s="115"/>
    </row>
    <row r="890" spans="78:87">
      <c r="BZ890" s="115"/>
      <c r="CA890" s="115"/>
      <c r="CB890" s="115"/>
      <c r="CC890" s="115"/>
      <c r="CD890" s="115"/>
      <c r="CE890" s="115"/>
      <c r="CF890" s="115"/>
      <c r="CG890" s="115"/>
      <c r="CH890" s="115"/>
      <c r="CI890" s="115"/>
    </row>
  </sheetData>
  <mergeCells count="36">
    <mergeCell ref="G15:H15"/>
    <mergeCell ref="B14:E15"/>
    <mergeCell ref="AQ42:AV44"/>
    <mergeCell ref="AQ35:AV36"/>
    <mergeCell ref="P22:AE24"/>
    <mergeCell ref="AL16:AM16"/>
    <mergeCell ref="Z43:Z44"/>
    <mergeCell ref="AQ17:AV22"/>
    <mergeCell ref="AQ25:AV32"/>
    <mergeCell ref="B17:B21"/>
    <mergeCell ref="C19:M21"/>
    <mergeCell ref="C17:M18"/>
    <mergeCell ref="J14:M15"/>
    <mergeCell ref="G14:H14"/>
    <mergeCell ref="AH3:AL3"/>
    <mergeCell ref="AI9:AL9"/>
    <mergeCell ref="P3:AE3"/>
    <mergeCell ref="AH12:AH14"/>
    <mergeCell ref="AI12:AL14"/>
    <mergeCell ref="AH4:AH6"/>
    <mergeCell ref="AR1:CE1"/>
    <mergeCell ref="B7:C9"/>
    <mergeCell ref="D9:E9"/>
    <mergeCell ref="A1:AQ1"/>
    <mergeCell ref="B10:C12"/>
    <mergeCell ref="AI10:AL10"/>
    <mergeCell ref="AI4:AJ5"/>
    <mergeCell ref="AK4:AL4"/>
    <mergeCell ref="AI6:AJ6"/>
    <mergeCell ref="AI7:AL8"/>
    <mergeCell ref="AH7:AH8"/>
    <mergeCell ref="B3:M5"/>
    <mergeCell ref="I7:M12"/>
    <mergeCell ref="D10:G12"/>
    <mergeCell ref="F7:G7"/>
    <mergeCell ref="D7:E8"/>
  </mergeCells>
  <conditionalFormatting sqref="BZ156:CI170">
    <cfRule type="cellIs" dxfId="89" priority="184" operator="between">
      <formula>0</formula>
      <formula>$CJ$16</formula>
    </cfRule>
  </conditionalFormatting>
  <conditionalFormatting sqref="BZ172:CI181">
    <cfRule type="cellIs" dxfId="88" priority="185" operator="between">
      <formula>0</formula>
      <formula>$CJ$7</formula>
    </cfRule>
  </conditionalFormatting>
  <conditionalFormatting sqref="BZ183:CI192">
    <cfRule type="cellIs" dxfId="87" priority="186" operator="between">
      <formula>0</formula>
      <formula>#REF!</formula>
    </cfRule>
  </conditionalFormatting>
  <conditionalFormatting sqref="BZ194:CI203">
    <cfRule type="cellIs" dxfId="86" priority="187" operator="between">
      <formula>0</formula>
      <formula>$CJ$8</formula>
    </cfRule>
  </conditionalFormatting>
  <conditionalFormatting sqref="BZ205:CI214">
    <cfRule type="cellIs" dxfId="85" priority="188" operator="between">
      <formula>0</formula>
      <formula>$CJ$9</formula>
    </cfRule>
  </conditionalFormatting>
  <conditionalFormatting sqref="BZ216:CI225">
    <cfRule type="cellIs" dxfId="84" priority="189" operator="between">
      <formula>0</formula>
      <formula>$CJ$10</formula>
    </cfRule>
  </conditionalFormatting>
  <conditionalFormatting sqref="BZ227:CI236">
    <cfRule type="cellIs" dxfId="83" priority="190" operator="between">
      <formula>0</formula>
      <formula>$CJ$11</formula>
    </cfRule>
  </conditionalFormatting>
  <conditionalFormatting sqref="BZ238:CI247">
    <cfRule type="cellIs" dxfId="82" priority="191" operator="between">
      <formula>0</formula>
      <formula>$CJ$13</formula>
    </cfRule>
  </conditionalFormatting>
  <conditionalFormatting sqref="BZ249:CI258">
    <cfRule type="cellIs" dxfId="81" priority="192" operator="between">
      <formula>0</formula>
      <formula>$CJ$14</formula>
    </cfRule>
  </conditionalFormatting>
  <conditionalFormatting sqref="BZ260:CI269">
    <cfRule type="cellIs" dxfId="80" priority="193" operator="between">
      <formula>0</formula>
      <formula>$CJ$15</formula>
    </cfRule>
  </conditionalFormatting>
  <dataValidations count="2">
    <dataValidation type="list" allowBlank="1" showInputMessage="1" showErrorMessage="1" sqref="AL16" xr:uid="{00000000-0002-0000-0000-000000000000}">
      <formula1>Spending_groups</formula1>
    </dataValidation>
    <dataValidation type="list" allowBlank="1" showInputMessage="1" showErrorMessage="1" sqref="H13" xr:uid="{00000000-0002-0000-0000-000001000000}">
      <formula1>$A$194:$S$194</formula1>
    </dataValidation>
  </dataValidations>
  <pageMargins left="0.70866141732283472" right="0.70866141732283472" top="0.74803149606299213" bottom="0.74803149606299213" header="0.31496062992125984" footer="0.31496062992125984"/>
  <pageSetup paperSize="8" scale="12" orientation="landscape" r:id="rId1"/>
  <drawing r:id="rId2"/>
  <legacyDrawing r:id="rId3"/>
  <extLst>
    <ext xmlns:x14="http://schemas.microsoft.com/office/spreadsheetml/2009/9/main" uri="{78C0D931-6437-407d-A8EE-F0AAD7539E65}">
      <x14:conditionalFormattings>
        <x14:conditionalFormatting xmlns:xm="http://schemas.microsoft.com/office/excel/2006/main">
          <x14:cfRule type="cellIs" priority="1" operator="between" id="{A618688B-C893-4A56-8AF0-9179B44B8CB7}">
            <xm:f>0</xm:f>
            <xm:f>'Data and Formulas'!$J$26</xm:f>
            <x14:dxf>
              <font>
                <color rgb="FFFF8787"/>
              </font>
              <fill>
                <patternFill>
                  <bgColor rgb="FFFF8B8B"/>
                </patternFill>
              </fill>
            </x14:dxf>
          </x14:cfRule>
          <x14:cfRule type="cellIs" priority="2" operator="between" id="{1319E5B6-86E2-4A27-90E7-81231B04443C}">
            <xm:f>0</xm:f>
            <xm:f>'Data and Formulas'!$K$26</xm:f>
            <x14:dxf>
              <font>
                <color theme="0" tint="-0.24994659260841701"/>
              </font>
              <fill>
                <patternFill>
                  <bgColor theme="0" tint="-0.24994659260841701"/>
                </patternFill>
              </fill>
            </x14:dxf>
          </x14:cfRule>
          <x14:cfRule type="cellIs" priority="3" operator="between" id="{EBA645EC-5E7C-4314-87BB-F3A4F64EE41C}">
            <xm:f>0</xm:f>
            <xm:f>$N$92+'Data and Formulas'!$L$26</xm:f>
            <x14:dxf>
              <font>
                <color rgb="FF92D050"/>
              </font>
              <fill>
                <patternFill>
                  <bgColor rgb="FF92D050"/>
                </patternFill>
              </fill>
            </x14:dxf>
          </x14:cfRule>
          <xm:sqref>CN244:DG248</xm:sqref>
        </x14:conditionalFormatting>
        <x14:conditionalFormatting xmlns:xm="http://schemas.microsoft.com/office/excel/2006/main">
          <x14:cfRule type="cellIs" priority="148" operator="between" id="{50F02B68-6FA9-4702-80C6-17D67AE1A3A1}">
            <xm:f>0</xm:f>
            <xm:f>'Data and Formulas'!$L$24</xm:f>
            <x14:dxf>
              <font>
                <color rgb="FFFF8B8B"/>
              </font>
              <fill>
                <patternFill>
                  <bgColor rgb="FFFF8B8B"/>
                </patternFill>
              </fill>
            </x14:dxf>
          </x14:cfRule>
          <x14:cfRule type="cellIs" priority="149" operator="between" id="{A53CB416-287A-4ED2-888C-548712B07B5C}">
            <xm:f>0</xm:f>
            <xm:f>'Data and Formulas'!$K$24</xm:f>
            <x14:dxf>
              <font>
                <color theme="0" tint="-0.24994659260841701"/>
              </font>
              <fill>
                <patternFill>
                  <bgColor theme="0" tint="-0.24994659260841701"/>
                </patternFill>
              </fill>
            </x14:dxf>
          </x14:cfRule>
          <x14:cfRule type="cellIs" priority="150" operator="between" id="{D7759B79-3CB4-4968-BC80-D53C183EA6AD}">
            <xm:f>0</xm:f>
            <xm:f>'Data and Formulas'!$J$24</xm:f>
            <x14:dxf>
              <font>
                <color rgb="FF92D050"/>
              </font>
              <fill>
                <patternFill>
                  <bgColor rgb="FF92D050"/>
                </patternFill>
              </fill>
            </x14:dxf>
          </x14:cfRule>
          <xm:sqref>CN163:DG167</xm:sqref>
        </x14:conditionalFormatting>
        <x14:conditionalFormatting xmlns:xm="http://schemas.microsoft.com/office/excel/2006/main">
          <x14:cfRule type="cellIs" priority="154" operator="between" id="{1187C279-DA25-4F3B-B764-425D48F9C228}">
            <xm:f>0</xm:f>
            <xm:f>'Data and Formulas'!$L$28</xm:f>
            <x14:dxf>
              <font>
                <color rgb="FFFF8B8B"/>
              </font>
              <fill>
                <patternFill>
                  <bgColor rgb="FFFF8B8B"/>
                </patternFill>
              </fill>
            </x14:dxf>
          </x14:cfRule>
          <x14:cfRule type="cellIs" priority="155" operator="between" id="{40EE523C-4798-4304-A39B-64ACF04477DC}">
            <xm:f>0</xm:f>
            <xm:f>'Data and Formulas'!$K$28</xm:f>
            <x14:dxf>
              <font>
                <color theme="0" tint="-0.24994659260841701"/>
              </font>
              <fill>
                <patternFill>
                  <bgColor theme="0" tint="-0.24994659260841701"/>
                </patternFill>
              </fill>
            </x14:dxf>
          </x14:cfRule>
          <x14:cfRule type="cellIs" priority="156" operator="between" id="{1904A6EF-1497-44E4-856C-3AF2BF8A281F}">
            <xm:f>0</xm:f>
            <xm:f>'Data and Formulas'!$J$28</xm:f>
            <x14:dxf>
              <font>
                <color rgb="FF92D050"/>
              </font>
              <fill>
                <patternFill>
                  <bgColor rgb="FF92D050"/>
                </patternFill>
              </fill>
            </x14:dxf>
          </x14:cfRule>
          <xm:sqref>CN185:DG189</xm:sqref>
        </x14:conditionalFormatting>
        <x14:conditionalFormatting xmlns:xm="http://schemas.microsoft.com/office/excel/2006/main">
          <x14:cfRule type="cellIs" priority="157" operator="between" id="{6AE35AA9-0576-4F0C-B614-14F7F55CEF58}">
            <xm:f>0</xm:f>
            <xm:f>'Data and Formulas'!$L$29</xm:f>
            <x14:dxf>
              <font>
                <color rgb="FFFF8B8B"/>
              </font>
              <fill>
                <patternFill>
                  <bgColor rgb="FFFF8B8B"/>
                </patternFill>
              </fill>
            </x14:dxf>
          </x14:cfRule>
          <x14:cfRule type="cellIs" priority="158" operator="between" id="{1D0D2900-4BB8-4615-8CEE-3E8CFC6A11B1}">
            <xm:f>0</xm:f>
            <xm:f>'Data and Formulas'!$K$29</xm:f>
            <x14:dxf>
              <font>
                <color theme="0" tint="-0.24994659260841701"/>
              </font>
              <fill>
                <patternFill>
                  <bgColor theme="0" tint="-0.24994659260841701"/>
                </patternFill>
              </fill>
            </x14:dxf>
          </x14:cfRule>
          <x14:cfRule type="cellIs" priority="159" operator="between" id="{8345975D-18B6-440B-B367-4F09C46FE264}">
            <xm:f>0</xm:f>
            <xm:f>'Data and Formulas'!$J$29</xm:f>
            <x14:dxf>
              <font>
                <color rgb="FF92D050"/>
              </font>
              <fill>
                <patternFill>
                  <bgColor rgb="FF92D050"/>
                </patternFill>
              </fill>
            </x14:dxf>
          </x14:cfRule>
          <xm:sqref>CN191:DG195</xm:sqref>
        </x14:conditionalFormatting>
        <x14:conditionalFormatting xmlns:xm="http://schemas.microsoft.com/office/excel/2006/main">
          <x14:cfRule type="cellIs" priority="160" operator="between" id="{14E143B4-8150-4419-8687-B5B690CF3D55}">
            <xm:f>0</xm:f>
            <xm:f>'Data and Formulas'!$L$30</xm:f>
            <x14:dxf>
              <font>
                <color rgb="FFFF8B8B"/>
              </font>
              <fill>
                <patternFill>
                  <bgColor rgb="FFFF8B8B"/>
                </patternFill>
              </fill>
            </x14:dxf>
          </x14:cfRule>
          <x14:cfRule type="cellIs" priority="161" operator="between" id="{B21660BA-819A-4C65-8C34-BC867E5E9A2A}">
            <xm:f>0</xm:f>
            <xm:f>'Data and Formulas'!$K$30</xm:f>
            <x14:dxf>
              <font>
                <color theme="0" tint="-0.24994659260841701"/>
              </font>
              <fill>
                <patternFill>
                  <bgColor theme="0" tint="-0.24994659260841701"/>
                </patternFill>
              </fill>
            </x14:dxf>
          </x14:cfRule>
          <x14:cfRule type="cellIs" priority="162" operator="between" id="{90591E85-D7E1-46F4-BBAD-D43EB42A5082}">
            <xm:f>0</xm:f>
            <xm:f>'Data and Formulas'!$J$30</xm:f>
            <x14:dxf>
              <font>
                <color rgb="FF92D050"/>
              </font>
              <fill>
                <patternFill>
                  <bgColor rgb="FF92D050"/>
                </patternFill>
              </fill>
            </x14:dxf>
          </x14:cfRule>
          <xm:sqref>CN197:DG201</xm:sqref>
        </x14:conditionalFormatting>
        <x14:conditionalFormatting xmlns:xm="http://schemas.microsoft.com/office/excel/2006/main">
          <x14:cfRule type="cellIs" priority="163" operator="between" id="{3732F247-770B-4ECC-A87E-7D37D2BFE33E}">
            <xm:f>0</xm:f>
            <xm:f>'Data and Formulas'!$L$31</xm:f>
            <x14:dxf>
              <font>
                <strike val="0"/>
                <color rgb="FFFF8B8B"/>
              </font>
              <fill>
                <patternFill>
                  <bgColor rgb="FFFF8B8B"/>
                </patternFill>
              </fill>
            </x14:dxf>
          </x14:cfRule>
          <x14:cfRule type="cellIs" priority="164" operator="between" id="{4C55891B-09D5-42E0-8AD3-A7AA85D06F78}">
            <xm:f>0</xm:f>
            <xm:f>'Data and Formulas'!$K$31</xm:f>
            <x14:dxf>
              <font>
                <color theme="0" tint="-0.24994659260841701"/>
              </font>
              <fill>
                <patternFill>
                  <bgColor theme="0" tint="-0.24994659260841701"/>
                </patternFill>
              </fill>
            </x14:dxf>
          </x14:cfRule>
          <x14:cfRule type="cellIs" priority="165" operator="between" id="{AAF03947-6800-4797-BA3E-3D5F208F9255}">
            <xm:f>0</xm:f>
            <xm:f>'Data and Formulas'!$J$31</xm:f>
            <x14:dxf>
              <font>
                <color rgb="FF92D050"/>
              </font>
              <fill>
                <patternFill>
                  <bgColor rgb="FF92D050"/>
                </patternFill>
              </fill>
            </x14:dxf>
          </x14:cfRule>
          <xm:sqref>CN203:DG207</xm:sqref>
        </x14:conditionalFormatting>
        <x14:conditionalFormatting xmlns:xm="http://schemas.microsoft.com/office/excel/2006/main">
          <x14:cfRule type="cellIs" priority="166" operator="between" id="{22CA4811-FD31-456C-BD87-B38BDC33EEF4}">
            <xm:f>0</xm:f>
            <xm:f>'Data and Formulas'!$L$32</xm:f>
            <x14:dxf>
              <font>
                <color rgb="FFFF8B8B"/>
              </font>
              <fill>
                <patternFill>
                  <bgColor rgb="FFFF8B8B"/>
                </patternFill>
              </fill>
            </x14:dxf>
          </x14:cfRule>
          <x14:cfRule type="cellIs" priority="167" operator="between" id="{CC2A901C-398E-4979-B64D-98310493B554}">
            <xm:f>0</xm:f>
            <xm:f>'Data and Formulas'!$K$32</xm:f>
            <x14:dxf>
              <font>
                <color theme="0" tint="-0.24994659260841701"/>
              </font>
              <fill>
                <patternFill>
                  <bgColor theme="0" tint="-0.24994659260841701"/>
                </patternFill>
              </fill>
            </x14:dxf>
          </x14:cfRule>
          <x14:cfRule type="cellIs" priority="168" operator="between" id="{7ACFB176-0E49-4A59-89D7-99900667E4AA}">
            <xm:f>0</xm:f>
            <xm:f>'Data and Formulas'!$J$32</xm:f>
            <x14:dxf>
              <font>
                <color rgb="FF92D050"/>
              </font>
              <fill>
                <patternFill>
                  <bgColor rgb="FF92D050"/>
                </patternFill>
              </fill>
            </x14:dxf>
          </x14:cfRule>
          <xm:sqref>CN209:DG213</xm:sqref>
        </x14:conditionalFormatting>
        <x14:conditionalFormatting xmlns:xm="http://schemas.microsoft.com/office/excel/2006/main">
          <x14:cfRule type="cellIs" priority="169" operator="between" id="{F0A14388-A5C9-415E-8EBB-E4B9546B9E1D}">
            <xm:f>0</xm:f>
            <xm:f>'Data and Formulas'!$L$33</xm:f>
            <x14:dxf>
              <font>
                <color rgb="FFFF8B8B"/>
              </font>
              <fill>
                <patternFill>
                  <bgColor rgb="FFFF8B8B"/>
                </patternFill>
              </fill>
            </x14:dxf>
          </x14:cfRule>
          <x14:cfRule type="cellIs" priority="170" operator="between" id="{F6D237FF-5C4D-4F96-BF8D-A674BA2D4D80}">
            <xm:f>0</xm:f>
            <xm:f>'Data and Formulas'!$K$33</xm:f>
            <x14:dxf>
              <font>
                <color theme="0" tint="-0.24994659260841701"/>
              </font>
              <fill>
                <patternFill>
                  <bgColor theme="0" tint="-0.24994659260841701"/>
                </patternFill>
              </fill>
            </x14:dxf>
          </x14:cfRule>
          <x14:cfRule type="cellIs" priority="171" operator="between" id="{57753071-C886-4C49-9267-5C3CB828C4B8}">
            <xm:f>0</xm:f>
            <xm:f>'Data and Formulas'!$J$33</xm:f>
            <x14:dxf>
              <font>
                <color rgb="FF92D050"/>
              </font>
              <fill>
                <patternFill>
                  <bgColor rgb="FF92D050"/>
                </patternFill>
              </fill>
            </x14:dxf>
          </x14:cfRule>
          <xm:sqref>CN220:DG224</xm:sqref>
        </x14:conditionalFormatting>
        <x14:conditionalFormatting xmlns:xm="http://schemas.microsoft.com/office/excel/2006/main">
          <x14:cfRule type="cellIs" priority="172" operator="between" id="{7D430C0D-1805-4E6B-AFD4-8B4DC86D96B5}">
            <xm:f>0</xm:f>
            <xm:f>'Data and Formulas'!$L$34</xm:f>
            <x14:dxf>
              <font>
                <color rgb="FFFF8B8B"/>
              </font>
              <fill>
                <patternFill>
                  <bgColor rgb="FFFF8B8B"/>
                </patternFill>
              </fill>
            </x14:dxf>
          </x14:cfRule>
          <x14:cfRule type="cellIs" priority="173" operator="between" id="{72C2D10D-9984-46AF-840E-E84BE0496929}">
            <xm:f>0</xm:f>
            <xm:f>'Data and Formulas'!$K$34</xm:f>
            <x14:dxf>
              <font>
                <color theme="0" tint="-0.24994659260841701"/>
              </font>
              <fill>
                <patternFill>
                  <bgColor theme="0" tint="-0.24994659260841701"/>
                </patternFill>
              </fill>
            </x14:dxf>
          </x14:cfRule>
          <x14:cfRule type="cellIs" priority="174" operator="between" id="{CD3A91E3-F16C-48B5-9B5D-CE067ACD0872}">
            <xm:f>0</xm:f>
            <xm:f>'Data and Formulas'!$J$34</xm:f>
            <x14:dxf>
              <font>
                <color rgb="FF92D050"/>
              </font>
              <fill>
                <patternFill>
                  <bgColor rgb="FF92D050"/>
                </patternFill>
              </fill>
            </x14:dxf>
          </x14:cfRule>
          <xm:sqref>CN226:DG230</xm:sqref>
        </x14:conditionalFormatting>
        <x14:conditionalFormatting xmlns:xm="http://schemas.microsoft.com/office/excel/2006/main">
          <x14:cfRule type="cellIs" priority="175" operator="between" id="{74A6E2B0-DF48-4A34-A719-82C1E3A70E76}">
            <xm:f>0</xm:f>
            <xm:f>'Data and Formulas'!$L$35</xm:f>
            <x14:dxf>
              <font>
                <color rgb="FFFF8B8B"/>
              </font>
              <fill>
                <patternFill>
                  <bgColor rgb="FFFF8B8B"/>
                </patternFill>
              </fill>
            </x14:dxf>
          </x14:cfRule>
          <x14:cfRule type="cellIs" priority="176" operator="between" id="{2D29F275-7C1C-4AF0-B9D2-DE79A29E9431}">
            <xm:f>0</xm:f>
            <xm:f>'Data and Formulas'!$K$35</xm:f>
            <x14:dxf>
              <font>
                <color theme="0" tint="-0.24994659260841701"/>
              </font>
              <fill>
                <patternFill>
                  <bgColor theme="0" tint="-0.24994659260841701"/>
                </patternFill>
              </fill>
            </x14:dxf>
          </x14:cfRule>
          <x14:cfRule type="cellIs" priority="177" operator="between" id="{6A3B260C-922F-4573-B355-917DAB0CECF2}">
            <xm:f>0</xm:f>
            <xm:f>'Data and Formulas'!$J$35</xm:f>
            <x14:dxf>
              <font>
                <color rgb="FF92D050"/>
              </font>
              <fill>
                <patternFill>
                  <bgColor rgb="FF92D050"/>
                </patternFill>
              </fill>
            </x14:dxf>
          </x14:cfRule>
          <xm:sqref>CN232:DG236</xm:sqref>
        </x14:conditionalFormatting>
        <x14:conditionalFormatting xmlns:xm="http://schemas.microsoft.com/office/excel/2006/main">
          <x14:cfRule type="cellIs" priority="178" operator="between" id="{59E10E23-16EF-4C5C-9527-B2745D66FEBA}">
            <xm:f>0</xm:f>
            <xm:f>'Data and Formulas'!$L$36</xm:f>
            <x14:dxf>
              <font>
                <color rgb="FFFF8B8B"/>
              </font>
              <fill>
                <patternFill>
                  <bgColor rgb="FFFF8B8B"/>
                </patternFill>
              </fill>
            </x14:dxf>
          </x14:cfRule>
          <x14:cfRule type="cellIs" priority="179" operator="between" id="{8CCF0E4A-3A3B-4D5D-872C-5C713A73703B}">
            <xm:f>0</xm:f>
            <xm:f>'Data and Formulas'!$K$36</xm:f>
            <x14:dxf>
              <font>
                <color theme="0" tint="-0.24994659260841701"/>
              </font>
              <fill>
                <patternFill>
                  <bgColor theme="0" tint="-0.24994659260841701"/>
                </patternFill>
              </fill>
            </x14:dxf>
          </x14:cfRule>
          <x14:cfRule type="cellIs" priority="180" operator="between" id="{4C7769DB-A6A1-4034-BC47-05B59693AD5B}">
            <xm:f>0</xm:f>
            <xm:f>'Data and Formulas'!$J$36</xm:f>
            <x14:dxf>
              <font>
                <color rgb="FF92D050"/>
              </font>
              <fill>
                <patternFill>
                  <bgColor rgb="FF92D050"/>
                </patternFill>
              </fill>
            </x14:dxf>
          </x14:cfRule>
          <xm:sqref>CN238:DG242</xm:sqref>
        </x14:conditionalFormatting>
        <x14:conditionalFormatting xmlns:xm="http://schemas.microsoft.com/office/excel/2006/main">
          <x14:cfRule type="cellIs" priority="181" operator="between" id="{1F75FE01-7E43-4FFD-92AD-0A8A30FA4BA7}">
            <xm:f>0</xm:f>
            <xm:f>'Data and Formulas'!$L$27</xm:f>
            <x14:dxf>
              <font>
                <color rgb="FFFF8B8B"/>
              </font>
              <fill>
                <patternFill>
                  <bgColor rgb="FFFF8B8B"/>
                </patternFill>
              </fill>
            </x14:dxf>
          </x14:cfRule>
          <x14:cfRule type="cellIs" priority="182" operator="between" id="{6C823C4B-B51C-4975-A0EA-50DC0F0B66B9}">
            <xm:f>0</xm:f>
            <xm:f>'Data and Formulas'!$K$27</xm:f>
            <x14:dxf>
              <font>
                <color theme="0" tint="-0.24994659260841701"/>
              </font>
              <fill>
                <patternFill>
                  <bgColor theme="0" tint="-0.24994659260841701"/>
                </patternFill>
              </fill>
            </x14:dxf>
          </x14:cfRule>
          <x14:cfRule type="cellIs" priority="183" operator="between" id="{805A06F3-7AE6-435E-B6D6-4BDE2E5B5255}">
            <xm:f>0</xm:f>
            <xm:f>'Data and Formulas'!$J$27</xm:f>
            <x14:dxf>
              <font>
                <color rgb="FF92D050"/>
              </font>
              <fill>
                <patternFill>
                  <bgColor rgb="FF92D050"/>
                </patternFill>
              </fill>
            </x14:dxf>
          </x14:cfRule>
          <xm:sqref>CN169:DG173</xm:sqref>
        </x14:conditionalFormatting>
        <x14:conditionalFormatting xmlns:xm="http://schemas.microsoft.com/office/excel/2006/main">
          <x14:cfRule type="cellIs" priority="151" operator="between" id="{80113BC1-050D-4EA6-A478-A16E9C6C93EF}">
            <xm:f>0</xm:f>
            <xm:f>'Data and Formulas'!$L$25</xm:f>
            <x14:dxf>
              <font>
                <color rgb="FFFF8B8B"/>
              </font>
              <fill>
                <patternFill>
                  <bgColor rgb="FFFF8B8B"/>
                </patternFill>
              </fill>
            </x14:dxf>
          </x14:cfRule>
          <x14:cfRule type="cellIs" priority="152" operator="between" id="{A25C4CE0-48E8-4F5B-B0EB-49065C3E2D9A}">
            <xm:f>0</xm:f>
            <xm:f>'Data and Formulas'!$K$25</xm:f>
            <x14:dxf>
              <font>
                <color theme="0" tint="-0.24994659260841701"/>
              </font>
              <fill>
                <patternFill>
                  <bgColor theme="0" tint="-0.24994659260841701"/>
                </patternFill>
              </fill>
            </x14:dxf>
          </x14:cfRule>
          <x14:cfRule type="cellIs" priority="153" operator="between" id="{ED631D44-7FE7-4D29-A7A6-70A7C9F82CA7}">
            <xm:f>0</xm:f>
            <xm:f>'Data and Formulas'!$J$25</xm:f>
            <x14:dxf>
              <font>
                <color rgb="FF92D050"/>
              </font>
              <fill>
                <patternFill>
                  <bgColor rgb="FF92D050"/>
                </patternFill>
              </fill>
            </x14:dxf>
          </x14:cfRule>
          <xm:sqref>CN176:DG180</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2000000}">
          <x14:formula1>
            <xm:f>'Data and Formulas'!$E$23:$G$23</xm:f>
          </x14:formula1>
          <xm:sqref>Z43</xm:sqref>
        </x14:dataValidation>
        <x14:dataValidation type="list" allowBlank="1" showInputMessage="1" showErrorMessage="1" xr:uid="{00000000-0002-0000-0000-000003000000}">
          <x14:formula1>
            <xm:f>'Data and Formulas'!$C$110:$P$110</xm:f>
          </x14:formula1>
          <xm:sqref>G15 AI10</xm:sqref>
        </x14:dataValidation>
        <x14:dataValidation type="list" allowBlank="1" showInputMessage="1" showErrorMessage="1" xr:uid="{00000000-0002-0000-0000-000004000000}">
          <x14:formula1>
            <xm:f>'Data and Formulas'!$L$77:$L$91</xm:f>
          </x14:formula1>
          <xm:sqref>D9:G9 AI6 AK6:AL6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G163"/>
  <sheetViews>
    <sheetView topLeftCell="A121" zoomScale="69" zoomScaleNormal="69" workbookViewId="0">
      <selection activeCell="E6" sqref="E6"/>
    </sheetView>
  </sheetViews>
  <sheetFormatPr defaultRowHeight="15"/>
  <cols>
    <col min="2" max="2" width="16.42578125" customWidth="1"/>
    <col min="3" max="3" width="13.28515625" customWidth="1"/>
    <col min="12" max="12" width="9.140625" customWidth="1"/>
    <col min="13" max="13" width="13.5703125" customWidth="1"/>
  </cols>
  <sheetData>
    <row r="1" spans="1:33" ht="27" thickBot="1">
      <c r="A1" s="271" t="s">
        <v>187</v>
      </c>
    </row>
    <row r="2" spans="1:33" ht="18.75">
      <c r="O2" s="389"/>
      <c r="P2" s="389"/>
      <c r="Q2" s="389"/>
      <c r="Y2" s="220" t="s">
        <v>95</v>
      </c>
      <c r="Z2" s="1"/>
      <c r="AA2" s="1"/>
      <c r="AB2" s="1"/>
      <c r="AC2" s="2"/>
    </row>
    <row r="3" spans="1:33" ht="15.75" thickBot="1">
      <c r="O3" s="389"/>
      <c r="P3" s="389"/>
      <c r="Q3" s="389"/>
      <c r="Y3" s="3"/>
      <c r="Z3" s="4" t="s">
        <v>144</v>
      </c>
      <c r="AA3" s="4"/>
      <c r="AB3" s="4" t="s">
        <v>154</v>
      </c>
      <c r="AC3" s="5"/>
    </row>
    <row r="4" spans="1:33">
      <c r="B4" s="218" t="s">
        <v>82</v>
      </c>
      <c r="C4" s="187"/>
      <c r="D4" s="187"/>
      <c r="E4" s="187"/>
      <c r="F4" s="187"/>
      <c r="G4" s="188"/>
      <c r="H4" s="218" t="s">
        <v>158</v>
      </c>
      <c r="I4" s="187"/>
      <c r="J4" s="187"/>
      <c r="K4" s="187"/>
      <c r="L4" s="187"/>
      <c r="M4" s="188"/>
      <c r="O4" s="389"/>
      <c r="P4" s="389"/>
      <c r="Q4" s="389"/>
      <c r="R4" s="15"/>
      <c r="S4" s="228"/>
      <c r="T4" s="15"/>
      <c r="U4" s="23"/>
      <c r="W4" s="15"/>
      <c r="X4" s="15"/>
      <c r="Y4" s="30" t="s">
        <v>149</v>
      </c>
      <c r="Z4" s="386">
        <f>IF(('Data Tool'!$D$10/('Data and Formulas'!$K$41+(('Data Tool'!$D$9*'Data and Formulas'!$K$42)+('Data Tool'!$F$9*'Data and Formulas'!$K$45)+('Data Tool'!$G$9*'Data and Formulas'!$K$46))))&lt;'Data and Formulas'!$G$54, $O$28, IF(AND(('Data Tool'!$D$10/('Data and Formulas'!$K$41+(('Data Tool'!$D$9*'Data and Formulas'!$K$42)+('Data Tool'!$F$9*'Data and Formulas'!$K$45)+('Data Tool'!$G$9*'Data and Formulas'!$K$46))))&lt;'Data and Formulas'!$H$54, ('Data Tool'!$D$10/('Data and Formulas'!$K$41+(('Data Tool'!$D$9*'Data and Formulas'!$K$42)+('Data Tool'!$F$9*'Data and Formulas'!$K$45)+('Data Tool'!$G$9*'Data and Formulas'!$K$46)))) &gt;='Data and Formulas'!$G$54),  $P$28, IF(AND(('Data Tool'!$D$10/('Data and Formulas'!$K$41+(('Data Tool'!$D$9*'Data and Formulas'!$K$42)+('Data Tool'!$F$9*'Data and Formulas'!$K$45)+('Data Tool'!$G$9*'Data and Formulas'!$K$46))))&lt;'Data and Formulas'!$I$54, ('Data Tool'!$D$10/('Data and Formulas'!$K$41+(('Data Tool'!$D$9*'Data and Formulas'!$K$42)+('Data Tool'!$F$9*'Data and Formulas'!$K$45)+('Data Tool'!$G$9*'Data and Formulas'!$K$46))))&gt;='Data and Formulas'!$H$54), $Q$28, IF(AND(('Data Tool'!$D$10/('Data and Formulas'!$K$41+(('Data Tool'!$D$9*'Data and Formulas'!$K$42)+('Data Tool'!$F$9*'Data and Formulas'!$K$45)+('Data Tool'!$G$9*'Data and Formulas'!$K$46))))&lt;'Data and Formulas'!$J$54, ('Data Tool'!$D$10/('Data and Formulas'!$K$41+(('Data Tool'!$D$9*'Data and Formulas'!$K$42)+('Data Tool'!$F$9*'Data and Formulas'!$K$45)+('Data Tool'!$G$9*'Data and Formulas'!$K$46))))&gt;='Data and Formulas'!$I$54), $R$28, IF(AND(('Data Tool'!$D$10/('Data and Formulas'!$K$41+(('Data Tool'!$D$9*'Data and Formulas'!$K$42)+('Data Tool'!$F$9*'Data and Formulas'!$K$45)+('Data Tool'!$G$9*'Data and Formulas'!$K$46))))&lt;'Data and Formulas'!$K$54, ('Data Tool'!$D$10/('Data and Formulas'!$K$41+(('Data Tool'!$D$9*'Data and Formulas'!$K$42)+('Data Tool'!$F$9*'Data and Formulas'!$K$45)+('Data Tool'!$G$9*'Data and Formulas'!$K$46))))&gt;='Data and Formulas'!$J$54), $S$28, IF(AND(('Data Tool'!$D$10/('Data and Formulas'!$K$41+(('Data Tool'!$D$9*'Data and Formulas'!$K$42)+('Data Tool'!$F$9*'Data and Formulas'!$K$45)+('Data Tool'!$G$9*'Data and Formulas'!$K$46))))&lt;'Data and Formulas'!$L$54, ('Data Tool'!$D$10/('Data and Formulas'!$K$41+(('Data Tool'!$D$9*'Data and Formulas'!$K$42)+('Data Tool'!$F$9*'Data and Formulas'!$K$45)+('Data Tool'!$G$9*'Data and Formulas'!$K$46))))&gt;='Data and Formulas'!$K$54), $T$28, IF(AND(('Data Tool'!$D$10/('Data and Formulas'!$K$41+(('Data Tool'!$D$9*'Data and Formulas'!$K$42)+('Data Tool'!$F$9*'Data and Formulas'!$K$45)+('Data Tool'!$G$9*'Data and Formulas'!$K$46))))&lt;'Data and Formulas'!$M$54, ('Data Tool'!$D$10/('Data and Formulas'!$K$41+(('Data Tool'!$D$9*'Data and Formulas'!$K$42)+('Data Tool'!$F$9*'Data and Formulas'!$K$45)+('Data Tool'!$G$9*'Data and Formulas'!$K$46))))&gt;='Data and Formulas'!$L$54), $U$28, IF(AND(('Data Tool'!$D$10/('Data and Formulas'!$K$41+(('Data Tool'!$D$9*'Data and Formulas'!$K$42)+('Data Tool'!$F$9*'Data and Formulas'!$K$45)+('Data Tool'!$G$9*'Data and Formulas'!$K$46))))&lt;'Data and Formulas'!$N$54, ('Data Tool'!$D$10/('Data and Formulas'!$K$41+(('Data Tool'!$D$9*'Data and Formulas'!$K$42)+('Data Tool'!$F$9*'Data and Formulas'!$K$45)+('Data Tool'!$G$9*'Data and Formulas'!$K$46))))&gt;='Data and Formulas'!$M$54),  $V$28, IF(AND(('Data Tool'!$D$10/('Data and Formulas'!$K$41+(('Data Tool'!$D$9*'Data and Formulas'!$K$42)+('Data Tool'!$F$9*'Data and Formulas'!$K$45)+('Data Tool'!$G$9*'Data and Formulas'!$K$46))))&lt;'Data and Formulas'!$O$54, ('Data Tool'!$D$10/('Data and Formulas'!$K$41+(('Data Tool'!$D$9*'Data and Formulas'!$K$42)+('Data Tool'!$F$9*'Data and Formulas'!$K$45)+('Data Tool'!$G$9*'Data and Formulas'!$K$46))))&gt;='Data and Formulas'!$N$54), $W$28, IF(('Data Tool'!$D$10/('Data and Formulas'!$K$41+(('Data Tool'!$D$9*'Data and Formulas'!$K$42)+('Data Tool'!$F$9*'Data and Formulas'!$K$45)+('Data Tool'!$G$9*'Data and Formulas'!$K$46))))&gt;='Data and Formulas'!$O$54, $X$28))))))))))</f>
        <v>0.41</v>
      </c>
      <c r="AA4" s="386"/>
      <c r="AB4" s="382">
        <f>IF(('Data Tool'!$D$10/('Data and Formulas'!$K$41+(('Data Tool'!$D$9*'Data and Formulas'!$K$42)+('Data Tool'!$F$9*'Data and Formulas'!$K$45)+('Data Tool'!$G$9*'Data and Formulas'!$K$46))))&lt;'Data and Formulas'!$G$54, $N$36, IF(AND(('Data Tool'!$D$10/('Data and Formulas'!$K$41+(('Data Tool'!$D$9*'Data and Formulas'!$K$42)+('Data Tool'!$F$9*'Data and Formulas'!$K$45)+('Data Tool'!$G$9*'Data and Formulas'!$K$46))))&lt;'Data and Formulas'!$H$54, ('Data Tool'!$D$10/('Data and Formulas'!$K$41+(('Data Tool'!$D$9*'Data and Formulas'!$K$42)+('Data Tool'!$F$9*'Data and Formulas'!$K$45)+('Data Tool'!$G$9*'Data and Formulas'!$K$46)))) &gt;='Data and Formulas'!$G$54),  $O$36, IF(AND(('Data Tool'!$D$10/('Data and Formulas'!$K$41+(('Data Tool'!$D$9*'Data and Formulas'!$K$42)+('Data Tool'!$F$9*'Data and Formulas'!$K$45)+('Data Tool'!$G$9*'Data and Formulas'!$K$46))))&lt;'Data and Formulas'!$I$54, ('Data Tool'!$D$10/('Data and Formulas'!$K$41+(('Data Tool'!$D$9*'Data and Formulas'!$K$42)+('Data Tool'!$F$9*'Data and Formulas'!$K$45)+('Data Tool'!$G$9*'Data and Formulas'!$K$46))))&gt;='Data and Formulas'!$H$54), $P$36, IF(AND(('Data Tool'!$D$10/('Data and Formulas'!$K$41+(('Data Tool'!$D$9*'Data and Formulas'!$K$42)+('Data Tool'!$F$9*'Data and Formulas'!$K$45)+('Data Tool'!$G$9*'Data and Formulas'!$K$46))))&lt;'Data and Formulas'!$J$54, ('Data Tool'!$D$10/('Data and Formulas'!$K$41+(('Data Tool'!$D$9*'Data and Formulas'!$K$42)+('Data Tool'!$F$9*'Data and Formulas'!$K$45)+('Data Tool'!$G$9*'Data and Formulas'!$K$46))))&gt;='Data and Formulas'!$I$54), $Q$36, IF(AND(('Data Tool'!$D$10/('Data and Formulas'!$K$41+(('Data Tool'!$D$9*'Data and Formulas'!$K$42)+('Data Tool'!$F$9*'Data and Formulas'!$K$45)+('Data Tool'!$G$9*'Data and Formulas'!$K$46))))&lt;'Data and Formulas'!$K$54, ('Data Tool'!$D$10/('Data and Formulas'!$K$41+(('Data Tool'!$D$9*'Data and Formulas'!$K$42)+('Data Tool'!$F$9*'Data and Formulas'!$K$45)+('Data Tool'!$G$9*'Data and Formulas'!$K$46))))&gt;='Data and Formulas'!$J$54), $R$36, IF(AND(('Data Tool'!$D$10/('Data and Formulas'!$K$41+(('Data Tool'!$D$9*'Data and Formulas'!$K$42)+('Data Tool'!$F$9*'Data and Formulas'!$K$45)+('Data Tool'!$G$9*'Data and Formulas'!$K$46))))&lt;'Data and Formulas'!$L$54, ('Data Tool'!$D$10/('Data and Formulas'!$K$41+(('Data Tool'!$D$9*'Data and Formulas'!$K$42)+('Data Tool'!$F$9*'Data and Formulas'!$K$45)+('Data Tool'!$G$9*'Data and Formulas'!$K$46))))&gt;='Data and Formulas'!$K$54), $S$36, IF(AND(('Data Tool'!$D$10/('Data and Formulas'!$K$41+(('Data Tool'!$D$9*'Data and Formulas'!$K$42)+('Data Tool'!$F$9*'Data and Formulas'!$K$45)+('Data Tool'!$G$9*'Data and Formulas'!$K$46))))&lt;'Data and Formulas'!$M$54, ('Data Tool'!$D$10/('Data and Formulas'!$K$41+(('Data Tool'!$D$9*'Data and Formulas'!$K$42)+('Data Tool'!$F$9*'Data and Formulas'!$K$45)+('Data Tool'!$G$9*'Data and Formulas'!$K$46))))&gt;='Data and Formulas'!$L$54), $T$36, IF(AND(('Data Tool'!$D$10/('Data and Formulas'!$K$41+(('Data Tool'!$D$9*'Data and Formulas'!$K$42)+('Data Tool'!$F$9*'Data and Formulas'!$K$45)+('Data Tool'!$G$9*'Data and Formulas'!$K$46))))&lt;'Data and Formulas'!$N$54, ('Data Tool'!$D$10/('Data and Formulas'!$K$41+(('Data Tool'!$D$9*'Data and Formulas'!$K$42)+('Data Tool'!$F$9*'Data and Formulas'!$K$45)+('Data Tool'!$G$9*'Data and Formulas'!$K$46))))&gt;='Data and Formulas'!$M$54),  $U$36, IF(AND(('Data Tool'!$D$10/('Data and Formulas'!$K$41+(('Data Tool'!$D$9*'Data and Formulas'!$K$42)+('Data Tool'!$F$9*'Data and Formulas'!$K$45)+('Data Tool'!$G$9*'Data and Formulas'!$K$46))))&lt;'Data and Formulas'!$O$54, ('Data Tool'!$D$10/('Data and Formulas'!$K$41+(('Data Tool'!$D$9*'Data and Formulas'!$K$42)+('Data Tool'!$F$9*'Data and Formulas'!$K$45)+('Data Tool'!$G$9*'Data and Formulas'!$K$46))))&gt;='Data and Formulas'!$N$54), $V$36, IF(('Data Tool'!$D$10/('Data and Formulas'!$K$41+(('Data Tool'!$D$9*'Data and Formulas'!$K$42)+('Data Tool'!$F$9*'Data and Formulas'!$K$45)+('Data Tool'!$G$9*'Data and Formulas'!$K$46))))&gt;='Data and Formulas'!$O$54, $W$36))))))))))</f>
        <v>0.4</v>
      </c>
      <c r="AC4" s="383"/>
    </row>
    <row r="5" spans="1:33" ht="15.75" thickBot="1">
      <c r="B5" s="189"/>
      <c r="C5" s="4"/>
      <c r="D5" s="4"/>
      <c r="E5" s="4" t="s">
        <v>83</v>
      </c>
      <c r="F5" s="4" t="s">
        <v>79</v>
      </c>
      <c r="G5" s="190" t="s">
        <v>76</v>
      </c>
      <c r="H5" s="189"/>
      <c r="I5" s="4" t="s">
        <v>93</v>
      </c>
      <c r="J5" s="4" t="s">
        <v>91</v>
      </c>
      <c r="K5" s="4"/>
      <c r="L5" s="4"/>
      <c r="M5" s="190"/>
      <c r="O5" s="227"/>
      <c r="P5" s="4"/>
      <c r="Q5" s="227"/>
      <c r="R5" s="15"/>
      <c r="S5" s="15"/>
      <c r="T5" s="15"/>
      <c r="U5" s="23"/>
      <c r="V5" s="15"/>
      <c r="W5" s="15"/>
      <c r="X5" s="15"/>
      <c r="Y5" s="30"/>
      <c r="Z5" s="386"/>
      <c r="AA5" s="386"/>
      <c r="AB5" s="382"/>
      <c r="AC5" s="383"/>
    </row>
    <row r="6" spans="1:33" ht="15.75" thickBot="1">
      <c r="B6" s="212" t="s">
        <v>125</v>
      </c>
      <c r="C6" s="52"/>
      <c r="D6" s="52"/>
      <c r="E6" s="27">
        <f>IF(('Data Tool'!$D$10/('Data and Formulas'!$K$41+(('Data Tool'!$D$9*'Data and Formulas'!$K$42)+('Data Tool'!$F$9*'Data and Formulas'!$K$45)+('Data Tool'!$G$9*'Data and Formulas'!$K$46))))&lt;'Data and Formulas'!$G$54, Decile!$D38, IF(AND(('Data Tool'!$D$10/('Data and Formulas'!$K$41+(('Data Tool'!$D$9*'Data and Formulas'!$K$42)+('Data Tool'!$F$9*'Data and Formulas'!$K$45)+('Data Tool'!$G$9*'Data and Formulas'!$K$46))))&lt;'Data and Formulas'!$H$54, ('Data Tool'!$D$10/('Data and Formulas'!$K$41+(('Data Tool'!$D$9*'Data and Formulas'!$K$42)+('Data Tool'!$F$9*'Data and Formulas'!$K$45)+('Data Tool'!$G$9*'Data and Formulas'!$K$46)))) &gt;='Data and Formulas'!$G$54),  Decile!$E38, IF(AND(('Data Tool'!$D$10/('Data and Formulas'!$K$41+(('Data Tool'!$D$9*'Data and Formulas'!$K$42)+('Data Tool'!$F$9*'Data and Formulas'!$K$45)+('Data Tool'!$G$9*'Data and Formulas'!$K$46))))&lt;'Data and Formulas'!$I$54, ('Data Tool'!$D$10/('Data and Formulas'!$K$41+(('Data Tool'!$D$9*'Data and Formulas'!$K$42)+('Data Tool'!$F$9*'Data and Formulas'!$K$45)+('Data Tool'!$G$9*'Data and Formulas'!$K$46))))&gt;='Data and Formulas'!$H$54), Decile!$F38, IF(AND(('Data Tool'!$D$10/('Data and Formulas'!$K$41+(('Data Tool'!$D$9*'Data and Formulas'!$K$42)+('Data Tool'!$F$9*'Data and Formulas'!$K$45)+('Data Tool'!$G$9*'Data and Formulas'!$K$46))))&lt;'Data and Formulas'!$J$54, ('Data Tool'!$D$10/('Data and Formulas'!$K$41+(('Data Tool'!$D$9*'Data and Formulas'!$K$42)+('Data Tool'!$F$9*'Data and Formulas'!$K$45)+('Data Tool'!$G$9*'Data and Formulas'!$K$46))))&gt;='Data and Formulas'!$I$54), Decile!$G38, IF(AND(('Data Tool'!$D$10/('Data and Formulas'!$K$41+(('Data Tool'!$D$9*'Data and Formulas'!$K$42)+('Data Tool'!$F$9*'Data and Formulas'!$K$45)+('Data Tool'!$G$9*'Data and Formulas'!$K$46))))&lt;'Data and Formulas'!$K$54, ('Data Tool'!$D$10/('Data and Formulas'!$K$41+(('Data Tool'!$D$9*'Data and Formulas'!$K$42)+('Data Tool'!$F$9*'Data and Formulas'!$K$45)+('Data Tool'!$G$9*'Data and Formulas'!$K$46))))&gt;='Data and Formulas'!$J$54), Decile!$H38, IF(AND(('Data Tool'!$D$10/('Data and Formulas'!$K$41+(('Data Tool'!$D$9*'Data and Formulas'!$K$42)+('Data Tool'!$F$9*'Data and Formulas'!$K$45)+('Data Tool'!$G$9*'Data and Formulas'!$K$46))))&lt;'Data and Formulas'!$L$54, ('Data Tool'!$D$10/('Data and Formulas'!$K$41+(('Data Tool'!$D$9*'Data and Formulas'!$K$42)+('Data Tool'!$F$9*'Data and Formulas'!$K$45)+('Data Tool'!$G$9*'Data and Formulas'!$K$46))))&gt;='Data and Formulas'!$K$54), Decile!$I38, IF(AND(('Data Tool'!$D$10/('Data and Formulas'!$K$41+(('Data Tool'!$D$9*'Data and Formulas'!$K$42)+('Data Tool'!$F$9*'Data and Formulas'!$K$45)+('Data Tool'!$G$9*'Data and Formulas'!$K$46))))&lt;'Data and Formulas'!$M$54, ('Data Tool'!$D$10/('Data and Formulas'!$K$41+(('Data Tool'!$D$9*'Data and Formulas'!$K$42)+('Data Tool'!$F$9*'Data and Formulas'!$K$45)+('Data Tool'!$G$9*'Data and Formulas'!$K$46))))&gt;='Data and Formulas'!$L$54), Decile!$J38, IF(AND(('Data Tool'!$D$10/('Data and Formulas'!$K$41+(('Data Tool'!$D$9*'Data and Formulas'!$K$42)+('Data Tool'!$F$9*'Data and Formulas'!$K$45)+('Data Tool'!$G$9*'Data and Formulas'!$K$46))))&lt;'Data and Formulas'!$N$54, ('Data Tool'!$D$10/('Data and Formulas'!$K$41+(('Data Tool'!$D$9*'Data and Formulas'!$K$42)+('Data Tool'!$F$9*'Data and Formulas'!$K$45)+('Data Tool'!$G$9*'Data and Formulas'!$K$46))))&gt;='Data and Formulas'!$M$54),  Decile!$K38, IF(AND(('Data Tool'!$D$10/('Data and Formulas'!$K$41+(('Data Tool'!$D$9*'Data and Formulas'!$K$42)+('Data Tool'!$F$9*'Data and Formulas'!$K$45)+('Data Tool'!$G$9*'Data and Formulas'!$K$46))))&lt;'Data and Formulas'!$O$54, ('Data Tool'!$D$10/('Data and Formulas'!$K$41+(('Data Tool'!$D$9*'Data and Formulas'!$K$42)+('Data Tool'!$F$9*'Data and Formulas'!$K$45)+('Data Tool'!$G$9*'Data and Formulas'!$K$46))))&gt;='Data and Formulas'!$N$54), Decile!$L38, IF(('Data Tool'!$D$10/('Data and Formulas'!$K$41+(('Data Tool'!$D$9*'Data and Formulas'!$K$42)+('Data Tool'!$F$9*'Data and Formulas'!$K$45)+('Data Tool'!$G$9*'Data and Formulas'!$K$46))))&gt;='Data and Formulas'!$O$54, Decile!$M38))))))))))</f>
        <v>0.12317277737838485</v>
      </c>
      <c r="F6" s="27">
        <f>IF('Data Tool'!$G$15="United Kingdom",'Data and Formulas'!$C127, IF('Data Tool'!$G$15="England",'Data and Formulas'!$D127, IF('Data Tool'!$G$15="North East",'Data and Formulas'!$E127,IF('Data Tool'!$G$15="North West",'Data and Formulas'!$F127, IF('Data Tool'!$G$15="Yorkshire and The Humber",'Data and Formulas'!$G127,IF('Data Tool'!$G$15="East Midlands",'Data and Formulas'!$H127,IF('Data Tool'!$G$15="West Midlands",'Data and Formulas'!$I127, IF('Data Tool'!$G$15="East",'Data and Formulas'!$J127, IF('Data Tool'!$G$15="London",'Data and Formulas'!$K127, IF('Data Tool'!$G$15="South East",'Data and Formulas'!$L127, IF('Data Tool'!$G$15="South West",'Data and Formulas'!$M127, IF('Data Tool'!$G$15="Wales",'Data and Formulas'!$N127,IF('Data Tool'!$G$15="Scotland",'Data and Formulas'!$O127, IF('Data Tool'!$G$15="Northern Ireland",'Data and Formulas'!$P127))))))))))))))</f>
        <v>0.10908063300678222</v>
      </c>
      <c r="G6" s="222">
        <f>IF('Data Tool'!$G$14&lt;=29, 'Data and Formulas'!$D94, IF(AND('Data Tool'!$G$14&gt;=30,'Data Tool'!$G$14&lt;=49), 'Data and Formulas'!$E94, IF(AND('Data Tool'!$G$14&gt;=50,'Data Tool'!$G$14&lt;=64), 'Data and Formulas'!$F94, IF(AND('Data Tool'!$G$14&gt;=65,'Data Tool'!$G$14&lt;=74), 'Data and Formulas'!$G94, IF('Data Tool'!$G$14&gt;75, 'Data and Formulas'!$H94)))))</f>
        <v>0.10256410256410255</v>
      </c>
      <c r="H6" s="221" t="s">
        <v>125</v>
      </c>
      <c r="I6" s="27">
        <f t="shared" ref="I6:I18" si="0">AVERAGE(E6*0.5)+(F6*0.25)+(G6*0.25)</f>
        <v>0.11449757258191362</v>
      </c>
      <c r="J6" s="27">
        <f t="shared" ref="J6:J18" si="1">AVERAGE(E6:G6)</f>
        <v>0.11160583764975653</v>
      </c>
      <c r="K6" s="27"/>
      <c r="L6" s="27"/>
      <c r="M6" s="222"/>
      <c r="N6" s="17"/>
      <c r="O6" s="33"/>
      <c r="P6" s="33"/>
      <c r="Q6" s="33"/>
      <c r="S6" s="226" t="s">
        <v>186</v>
      </c>
      <c r="Y6" s="3" t="s">
        <v>26</v>
      </c>
      <c r="Z6" s="382">
        <f>IF(('Data Tool'!$D$10/('Data and Formulas'!$K$41+(('Data Tool'!$D$9*'Data and Formulas'!$K$42)+('Data Tool'!$F$9*'Data and Formulas'!$K$45)+('Data Tool'!$G$9*'Data and Formulas'!$K$46))))&lt;'Data and Formulas'!$G$54, $O$29, IF(AND(('Data Tool'!$D$10/('Data and Formulas'!$K$41+(('Data Tool'!$D$9*'Data and Formulas'!$K$42)+('Data Tool'!$F$9*'Data and Formulas'!$K$45)+('Data Tool'!$G$9*'Data and Formulas'!$K$46))))&lt;'Data and Formulas'!$H$54, ('Data Tool'!$D$10/('Data and Formulas'!$K$41+(('Data Tool'!$D$9*'Data and Formulas'!$K$42)+('Data Tool'!$F$9*'Data and Formulas'!$K$45)+('Data Tool'!$G$9*'Data and Formulas'!$K$46)))) &gt;='Data and Formulas'!$G$54),  $P$29, IF(AND(('Data Tool'!$D$10/('Data and Formulas'!$K$41+(('Data Tool'!$D$9*'Data and Formulas'!$K$42)+('Data Tool'!$F$9*'Data and Formulas'!$K$45)+('Data Tool'!$G$9*'Data and Formulas'!$K$46))))&lt;'Data and Formulas'!$I$54, ('Data Tool'!$D$10/('Data and Formulas'!$K$41+(('Data Tool'!$D$9*'Data and Formulas'!$K$42)+('Data Tool'!$F$9*'Data and Formulas'!$K$45)+('Data Tool'!$G$9*'Data and Formulas'!$K$46))))&gt;='Data and Formulas'!$H$54), $Q$29, IF(AND(('Data Tool'!$D$10/('Data and Formulas'!$K$41+(('Data Tool'!$D$9*'Data and Formulas'!$K$42)+('Data Tool'!$F$9*'Data and Formulas'!$K$45)+('Data Tool'!$G$9*'Data and Formulas'!$K$46))))&lt;'Data and Formulas'!$J$54, ('Data Tool'!$D$10/('Data and Formulas'!$K$41+(('Data Tool'!$D$9*'Data and Formulas'!$K$42)+('Data Tool'!$F$9*'Data and Formulas'!$K$45)+('Data Tool'!$G$9*'Data and Formulas'!$K$46))))&gt;='Data and Formulas'!$I$54), $R$29, IF(AND(('Data Tool'!$D$10/('Data and Formulas'!$K$41+(('Data Tool'!$D$9*'Data and Formulas'!$K$42)+('Data Tool'!$F$9*'Data and Formulas'!$K$45)+('Data Tool'!$G$9*'Data and Formulas'!$K$46))))&lt;'Data and Formulas'!$K$54, ('Data Tool'!$D$10/('Data and Formulas'!$K$41+(('Data Tool'!$D$9*'Data and Formulas'!$K$42)+('Data Tool'!$F$9*'Data and Formulas'!$K$45)+('Data Tool'!$G$9*'Data and Formulas'!$K$46))))&gt;='Data and Formulas'!$J$54), $S$29, IF(AND(('Data Tool'!$D$10/('Data and Formulas'!$K$41+(('Data Tool'!$D$9*'Data and Formulas'!$K$42)+('Data Tool'!$F$9*'Data and Formulas'!$K$45)+('Data Tool'!$G$9*'Data and Formulas'!$K$46))))&lt;'Data and Formulas'!$L$54, ('Data Tool'!$D$10/('Data and Formulas'!$K$41+(('Data Tool'!$D$9*'Data and Formulas'!$K$42)+('Data Tool'!$F$9*'Data and Formulas'!$K$45)+('Data Tool'!$G$9*'Data and Formulas'!$K$46))))&gt;='Data and Formulas'!$K$54), $T$29, IF(AND(('Data Tool'!$D$10/('Data and Formulas'!$K$41+(('Data Tool'!$D$9*'Data and Formulas'!$K$42)+('Data Tool'!$F$9*'Data and Formulas'!$K$45)+('Data Tool'!$G$9*'Data and Formulas'!$K$46))))&lt;'Data and Formulas'!$M$54, ('Data Tool'!$D$10/('Data and Formulas'!$K$41+(('Data Tool'!$D$9*'Data and Formulas'!$K$42)+('Data Tool'!$F$9*'Data and Formulas'!$K$45)+('Data Tool'!$G$9*'Data and Formulas'!$K$46))))&gt;='Data and Formulas'!$L$54), $U$29, IF(AND(('Data Tool'!$D$10/('Data and Formulas'!$K$41+(('Data Tool'!$D$9*'Data and Formulas'!$K$42)+('Data Tool'!$F$9*'Data and Formulas'!$K$45)+('Data Tool'!$G$9*'Data and Formulas'!$K$46))))&lt;'Data and Formulas'!$N$54, ('Data Tool'!$D$10/('Data and Formulas'!$K$41+(('Data Tool'!$D$9*'Data and Formulas'!$K$42)+('Data Tool'!$F$9*'Data and Formulas'!$K$45)+('Data Tool'!$G$9*'Data and Formulas'!$K$46))))&gt;='Data and Formulas'!$M$54),  $V$29, IF(AND(('Data Tool'!$D$10/('Data and Formulas'!$K$41+(('Data Tool'!$D$9*'Data and Formulas'!$K$42)+('Data Tool'!$F$9*'Data and Formulas'!$K$45)+('Data Tool'!$G$9*'Data and Formulas'!$K$46))))&lt;'Data and Formulas'!$O$54, ('Data Tool'!$D$10/('Data and Formulas'!$K$41+(('Data Tool'!$D$9*'Data and Formulas'!$K$42)+('Data Tool'!$F$9*'Data and Formulas'!$K$45)+('Data Tool'!$G$9*'Data and Formulas'!$K$46))))&gt;='Data and Formulas'!$N$54), $W$29, IF(('Data Tool'!$D$10/('Data and Formulas'!$K$41+(('Data Tool'!$D$9*'Data and Formulas'!$K$42)+('Data Tool'!$F$9*'Data and Formulas'!$K$45)+('Data Tool'!$G$9*'Data and Formulas'!$K$46))))&gt;='Data and Formulas'!$O$54, $X$29))))))))))</f>
        <v>0.59</v>
      </c>
      <c r="AA6" s="382"/>
      <c r="AB6" s="382">
        <f>IF(('Data Tool'!$D$10/('Data and Formulas'!$K$41+(('Data Tool'!$D$9*'Data and Formulas'!$K$42)+('Data Tool'!$F$9*'Data and Formulas'!$K$45)+('Data Tool'!$G$9*'Data and Formulas'!$K$46))))&lt;'Data and Formulas'!$G$54, $N$37, IF(AND(('Data Tool'!$D$10/('Data and Formulas'!$K$41+(('Data Tool'!$D$9*'Data and Formulas'!$K$42)+('Data Tool'!$F$9*'Data and Formulas'!$K$45)+('Data Tool'!$G$9*'Data and Formulas'!$K$46))))&lt;'Data and Formulas'!$H$54, ('Data Tool'!$D$10/('Data and Formulas'!$K$41+(('Data Tool'!$D$9*'Data and Formulas'!$K$42)+('Data Tool'!$F$9*'Data and Formulas'!$K$45)+('Data Tool'!$G$9*'Data and Formulas'!$K$46)))) &gt;='Data and Formulas'!$G$54),  $O$37, IF(AND(('Data Tool'!$D$10/('Data and Formulas'!$K$41+(('Data Tool'!$D$9*'Data and Formulas'!$K$42)+('Data Tool'!$F$9*'Data and Formulas'!$K$45)+('Data Tool'!$G$9*'Data and Formulas'!$K$46))))&lt;'Data and Formulas'!$I$54, ('Data Tool'!$D$10/('Data and Formulas'!$K$41+(('Data Tool'!$D$9*'Data and Formulas'!$K$42)+('Data Tool'!$F$9*'Data and Formulas'!$K$45)+('Data Tool'!$G$9*'Data and Formulas'!$K$46))))&gt;='Data and Formulas'!$H$54), $P$37, IF(AND(('Data Tool'!$D$10/('Data and Formulas'!$K$41+(('Data Tool'!$D$9*'Data and Formulas'!$K$42)+('Data Tool'!$F$9*'Data and Formulas'!$K$45)+('Data Tool'!$G$9*'Data and Formulas'!$K$46))))&lt;'Data and Formulas'!$J$54, ('Data Tool'!$D$10/('Data and Formulas'!$K$41+(('Data Tool'!$D$9*'Data and Formulas'!$K$42)+('Data Tool'!$F$9*'Data and Formulas'!$K$45)+('Data Tool'!$G$9*'Data and Formulas'!$K$46))))&gt;='Data and Formulas'!$I$54), $Q$37, IF(AND(('Data Tool'!$D$10/('Data and Formulas'!$K$41+(('Data Tool'!$D$9*'Data and Formulas'!$K$42)+('Data Tool'!$F$9*'Data and Formulas'!$K$45)+('Data Tool'!$G$9*'Data and Formulas'!$K$46))))&lt;'Data and Formulas'!$K$54, ('Data Tool'!$D$10/('Data and Formulas'!$K$41+(('Data Tool'!$D$9*'Data and Formulas'!$K$42)+('Data Tool'!$F$9*'Data and Formulas'!$K$45)+('Data Tool'!$G$9*'Data and Formulas'!$K$46))))&gt;='Data and Formulas'!$J$54), $R$37, IF(AND(('Data Tool'!$D$10/('Data and Formulas'!$K$41+(('Data Tool'!$D$9*'Data and Formulas'!$K$42)+('Data Tool'!$F$9*'Data and Formulas'!$K$45)+('Data Tool'!$G$9*'Data and Formulas'!$K$46))))&lt;'Data and Formulas'!$L$54, ('Data Tool'!$D$10/('Data and Formulas'!$K$41+(('Data Tool'!$D$9*'Data and Formulas'!$K$42)+('Data Tool'!$F$9*'Data and Formulas'!$K$45)+('Data Tool'!$G$9*'Data and Formulas'!$K$46))))&gt;='Data and Formulas'!$K$54), $S$37, IF(AND(('Data Tool'!$D$10/('Data and Formulas'!$K$41+(('Data Tool'!$D$9*'Data and Formulas'!$K$42)+('Data Tool'!$F$9*'Data and Formulas'!$K$45)+('Data Tool'!$G$9*'Data and Formulas'!$K$46))))&lt;'Data and Formulas'!$M$54, ('Data Tool'!$D$10/('Data and Formulas'!$K$41+(('Data Tool'!$D$9*'Data and Formulas'!$K$42)+('Data Tool'!$F$9*'Data and Formulas'!$K$45)+('Data Tool'!$G$9*'Data and Formulas'!$K$46))))&gt;='Data and Formulas'!$L$54), $T$37, IF(AND(('Data Tool'!$D$10/('Data and Formulas'!$K$41+(('Data Tool'!$D$9*'Data and Formulas'!$K$42)+('Data Tool'!$F$9*'Data and Formulas'!$K$45)+('Data Tool'!$G$9*'Data and Formulas'!$K$46))))&lt;'Data and Formulas'!$N$54, ('Data Tool'!$D$10/('Data and Formulas'!$K$41+(('Data Tool'!$D$9*'Data and Formulas'!$K$42)+('Data Tool'!$F$9*'Data and Formulas'!$K$45)+('Data Tool'!$G$9*'Data and Formulas'!$K$46))))&gt;='Data and Formulas'!$M$54),  $U$37, IF(AND(('Data Tool'!$D$10/('Data and Formulas'!$K$41+(('Data Tool'!$D$9*'Data and Formulas'!$K$42)+('Data Tool'!$F$9*'Data and Formulas'!$K$45)+('Data Tool'!$G$9*'Data and Formulas'!$K$46))))&lt;'Data and Formulas'!$O$54, ('Data Tool'!$D$10/('Data and Formulas'!$K$41+(('Data Tool'!$D$9*'Data and Formulas'!$K$42)+('Data Tool'!$F$9*'Data and Formulas'!$K$45)+('Data Tool'!$G$9*'Data and Formulas'!$K$46))))&gt;='Data and Formulas'!$N$54), $V$37, IF(('Data Tool'!$D$10/('Data and Formulas'!$K$41+(('Data Tool'!$D$9*'Data and Formulas'!$K$42)+('Data Tool'!$F$9*'Data and Formulas'!$K$45)+('Data Tool'!$G$9*'Data and Formulas'!$K$46))))&gt;='Data and Formulas'!$O$54, $W$37))))))))))</f>
        <v>0.6</v>
      </c>
      <c r="AC6" s="383"/>
    </row>
    <row r="7" spans="1:33" ht="15.75" thickBot="1">
      <c r="B7" s="212" t="s">
        <v>126</v>
      </c>
      <c r="C7" s="52"/>
      <c r="D7" s="52"/>
      <c r="E7" s="27">
        <f>IF(('Data Tool'!$D$10/('Data and Formulas'!$K$41+(('Data Tool'!$D$9*'Data and Formulas'!$K$42)+('Data Tool'!$F$9*'Data and Formulas'!$K$45)+('Data Tool'!$G$9*'Data and Formulas'!$K$46))))&lt;'Data and Formulas'!$G$54, Decile!$D39, IF(AND(('Data Tool'!$D$10/('Data and Formulas'!$K$41+(('Data Tool'!$D$9*'Data and Formulas'!$K$42)+('Data Tool'!$F$9*'Data and Formulas'!$K$45)+('Data Tool'!$G$9*'Data and Formulas'!$K$46))))&lt;'Data and Formulas'!$H$54, ('Data Tool'!$D$10/('Data and Formulas'!$K$41+(('Data Tool'!$D$9*'Data and Formulas'!$K$42)+('Data Tool'!$F$9*'Data and Formulas'!$K$45)+('Data Tool'!$G$9*'Data and Formulas'!$K$46)))) &gt;='Data and Formulas'!$G$54),  Decile!$E39, IF(AND(('Data Tool'!$D$10/('Data and Formulas'!$K$41+(('Data Tool'!$D$9*'Data and Formulas'!$K$42)+('Data Tool'!$F$9*'Data and Formulas'!$K$45)+('Data Tool'!$G$9*'Data and Formulas'!$K$46))))&lt;'Data and Formulas'!$I$54, ('Data Tool'!$D$10/('Data and Formulas'!$K$41+(('Data Tool'!$D$9*'Data and Formulas'!$K$42)+('Data Tool'!$F$9*'Data and Formulas'!$K$45)+('Data Tool'!$G$9*'Data and Formulas'!$K$46))))&gt;='Data and Formulas'!$H$54), Decile!$F39, IF(AND(('Data Tool'!$D$10/('Data and Formulas'!$K$41+(('Data Tool'!$D$9*'Data and Formulas'!$K$42)+('Data Tool'!$F$9*'Data and Formulas'!$K$45)+('Data Tool'!$G$9*'Data and Formulas'!$K$46))))&lt;'Data and Formulas'!$J$54, ('Data Tool'!$D$10/('Data and Formulas'!$K$41+(('Data Tool'!$D$9*'Data and Formulas'!$K$42)+('Data Tool'!$F$9*'Data and Formulas'!$K$45)+('Data Tool'!$G$9*'Data and Formulas'!$K$46))))&gt;='Data and Formulas'!$I$54), Decile!$G39, IF(AND(('Data Tool'!$D$10/('Data and Formulas'!$K$41+(('Data Tool'!$D$9*'Data and Formulas'!$K$42)+('Data Tool'!$F$9*'Data and Formulas'!$K$45)+('Data Tool'!$G$9*'Data and Formulas'!$K$46))))&lt;'Data and Formulas'!$K$54, ('Data Tool'!$D$10/('Data and Formulas'!$K$41+(('Data Tool'!$D$9*'Data and Formulas'!$K$42)+('Data Tool'!$F$9*'Data and Formulas'!$K$45)+('Data Tool'!$G$9*'Data and Formulas'!$K$46))))&gt;='Data and Formulas'!$J$54), Decile!$H39, IF(AND(('Data Tool'!$D$10/('Data and Formulas'!$K$41+(('Data Tool'!$D$9*'Data and Formulas'!$K$42)+('Data Tool'!$F$9*'Data and Formulas'!$K$45)+('Data Tool'!$G$9*'Data and Formulas'!$K$46))))&lt;'Data and Formulas'!$L$54, ('Data Tool'!$D$10/('Data and Formulas'!$K$41+(('Data Tool'!$D$9*'Data and Formulas'!$K$42)+('Data Tool'!$F$9*'Data and Formulas'!$K$45)+('Data Tool'!$G$9*'Data and Formulas'!$K$46))))&gt;='Data and Formulas'!$K$54), Decile!$I39, IF(AND(('Data Tool'!$D$10/('Data and Formulas'!$K$41+(('Data Tool'!$D$9*'Data and Formulas'!$K$42)+('Data Tool'!$F$9*'Data and Formulas'!$K$45)+('Data Tool'!$G$9*'Data and Formulas'!$K$46))))&lt;'Data and Formulas'!$M$54, ('Data Tool'!$D$10/('Data and Formulas'!$K$41+(('Data Tool'!$D$9*'Data and Formulas'!$K$42)+('Data Tool'!$F$9*'Data and Formulas'!$K$45)+('Data Tool'!$G$9*'Data and Formulas'!$K$46))))&gt;='Data and Formulas'!$L$54), Decile!$J39, IF(AND(('Data Tool'!$D$10/('Data and Formulas'!$K$41+(('Data Tool'!$D$9*'Data and Formulas'!$K$42)+('Data Tool'!$F$9*'Data and Formulas'!$K$45)+('Data Tool'!$G$9*'Data and Formulas'!$K$46))))&lt;'Data and Formulas'!$N$54, ('Data Tool'!$D$10/('Data and Formulas'!$K$41+(('Data Tool'!$D$9*'Data and Formulas'!$K$42)+('Data Tool'!$F$9*'Data and Formulas'!$K$45)+('Data Tool'!$G$9*'Data and Formulas'!$K$46))))&gt;='Data and Formulas'!$M$54),  Decile!$K39, IF(AND(('Data Tool'!$D$10/('Data and Formulas'!$K$41+(('Data Tool'!$D$9*'Data and Formulas'!$K$42)+('Data Tool'!$F$9*'Data and Formulas'!$K$45)+('Data Tool'!$G$9*'Data and Formulas'!$K$46))))&lt;'Data and Formulas'!$O$54, ('Data Tool'!$D$10/('Data and Formulas'!$K$41+(('Data Tool'!$D$9*'Data and Formulas'!$K$42)+('Data Tool'!$F$9*'Data and Formulas'!$K$45)+('Data Tool'!$G$9*'Data and Formulas'!$K$46))))&gt;='Data and Formulas'!$N$54), Decile!$L39, IF(('Data Tool'!$D$10/('Data and Formulas'!$K$41+(('Data Tool'!$D$9*'Data and Formulas'!$K$42)+('Data Tool'!$F$9*'Data and Formulas'!$K$45)+('Data Tool'!$G$9*'Data and Formulas'!$K$46))))&gt;='Data and Formulas'!$O$54, Decile!$M39))))))))))</f>
        <v>2.372393961179008E-2</v>
      </c>
      <c r="F7" s="27">
        <f>IF('Data Tool'!$G$15="United Kingdom",'Data and Formulas'!$C128, IF('Data Tool'!$G$15="England",'Data and Formulas'!$D128, IF('Data Tool'!$G$15="North East",'Data and Formulas'!$E128,IF('Data Tool'!$G$15="North West",'Data and Formulas'!$F128, IF('Data Tool'!$G$15="Yorkshire and The Humber",'Data and Formulas'!$G128,IF('Data Tool'!$G$15="East Midlands",'Data and Formulas'!$H128,IF('Data Tool'!$G$15="West Midlands",'Data and Formulas'!$I128, IF('Data Tool'!$G$15="East",'Data and Formulas'!$J128, IF('Data Tool'!$G$15="London",'Data and Formulas'!$K128, IF('Data Tool'!$G$15="South East",'Data and Formulas'!$L128, IF('Data Tool'!$G$15="South West",'Data and Formulas'!$M128, IF('Data Tool'!$G$15="Wales",'Data and Formulas'!$N128,IF('Data Tool'!$G$15="Scotland",'Data and Formulas'!$O128, IF('Data Tool'!$G$15="Northern Ireland",'Data and Formulas'!$P128))))))))))))))</f>
        <v>2.3360964581763378E-2</v>
      </c>
      <c r="G7" s="222">
        <f>IF('Data Tool'!$G$14&lt;=29, 'Data and Formulas'!$D95, IF(AND('Data Tool'!$G$14&gt;=30,'Data Tool'!$G$14&lt;=49), 'Data and Formulas'!$E95, IF(AND('Data Tool'!$G$14&gt;=50,'Data Tool'!$G$14&lt;=64), 'Data and Formulas'!$F95, IF(AND('Data Tool'!$G$14&gt;=65,'Data Tool'!$G$14&lt;=74), 'Data and Formulas'!$G95, IF('Data Tool'!$G$14&gt;75, 'Data and Formulas'!$H95)))))</f>
        <v>1.8761726078799248E-2</v>
      </c>
      <c r="H7" s="221" t="s">
        <v>126</v>
      </c>
      <c r="I7" s="27">
        <f t="shared" si="0"/>
        <v>2.2392642471035697E-2</v>
      </c>
      <c r="J7" s="27">
        <f t="shared" si="1"/>
        <v>2.1948876757450903E-2</v>
      </c>
      <c r="K7" s="27"/>
      <c r="L7" s="218" t="s">
        <v>150</v>
      </c>
      <c r="M7" s="188"/>
      <c r="N7" s="17"/>
      <c r="O7" s="33"/>
      <c r="P7" s="33"/>
      <c r="Q7" s="33"/>
      <c r="S7" s="225">
        <v>2015</v>
      </c>
      <c r="Y7" s="6"/>
      <c r="Z7" s="384"/>
      <c r="AA7" s="384"/>
      <c r="AB7" s="384"/>
      <c r="AC7" s="385"/>
    </row>
    <row r="8" spans="1:33" ht="15.75" thickBot="1">
      <c r="B8" s="212" t="s">
        <v>127</v>
      </c>
      <c r="C8" s="52"/>
      <c r="D8" s="52"/>
      <c r="E8" s="27">
        <f>IF(('Data Tool'!$D$10/('Data and Formulas'!$K$41+(('Data Tool'!$D$9*'Data and Formulas'!$K$42)+('Data Tool'!$F$9*'Data and Formulas'!$K$45)+('Data Tool'!$G$9*'Data and Formulas'!$K$46))))&lt;'Data and Formulas'!$G$54, Decile!$D40, IF(AND(('Data Tool'!$D$10/('Data and Formulas'!$K$41+(('Data Tool'!$D$9*'Data and Formulas'!$K$42)+('Data Tool'!$F$9*'Data and Formulas'!$K$45)+('Data Tool'!$G$9*'Data and Formulas'!$K$46))))&lt;'Data and Formulas'!$H$54, ('Data Tool'!$D$10/('Data and Formulas'!$K$41+(('Data Tool'!$D$9*'Data and Formulas'!$K$42)+('Data Tool'!$F$9*'Data and Formulas'!$K$45)+('Data Tool'!$G$9*'Data and Formulas'!$K$46)))) &gt;='Data and Formulas'!$G$54),  Decile!$E40, IF(AND(('Data Tool'!$D$10/('Data and Formulas'!$K$41+(('Data Tool'!$D$9*'Data and Formulas'!$K$42)+('Data Tool'!$F$9*'Data and Formulas'!$K$45)+('Data Tool'!$G$9*'Data and Formulas'!$K$46))))&lt;'Data and Formulas'!$I$54, ('Data Tool'!$D$10/('Data and Formulas'!$K$41+(('Data Tool'!$D$9*'Data and Formulas'!$K$42)+('Data Tool'!$F$9*'Data and Formulas'!$K$45)+('Data Tool'!$G$9*'Data and Formulas'!$K$46))))&gt;='Data and Formulas'!$H$54), Decile!$F40, IF(AND(('Data Tool'!$D$10/('Data and Formulas'!$K$41+(('Data Tool'!$D$9*'Data and Formulas'!$K$42)+('Data Tool'!$F$9*'Data and Formulas'!$K$45)+('Data Tool'!$G$9*'Data and Formulas'!$K$46))))&lt;'Data and Formulas'!$J$54, ('Data Tool'!$D$10/('Data and Formulas'!$K$41+(('Data Tool'!$D$9*'Data and Formulas'!$K$42)+('Data Tool'!$F$9*'Data and Formulas'!$K$45)+('Data Tool'!$G$9*'Data and Formulas'!$K$46))))&gt;='Data and Formulas'!$I$54), Decile!$G40, IF(AND(('Data Tool'!$D$10/('Data and Formulas'!$K$41+(('Data Tool'!$D$9*'Data and Formulas'!$K$42)+('Data Tool'!$F$9*'Data and Formulas'!$K$45)+('Data Tool'!$G$9*'Data and Formulas'!$K$46))))&lt;'Data and Formulas'!$K$54, ('Data Tool'!$D$10/('Data and Formulas'!$K$41+(('Data Tool'!$D$9*'Data and Formulas'!$K$42)+('Data Tool'!$F$9*'Data and Formulas'!$K$45)+('Data Tool'!$G$9*'Data and Formulas'!$K$46))))&gt;='Data and Formulas'!$J$54), Decile!$H40, IF(AND(('Data Tool'!$D$10/('Data and Formulas'!$K$41+(('Data Tool'!$D$9*'Data and Formulas'!$K$42)+('Data Tool'!$F$9*'Data and Formulas'!$K$45)+('Data Tool'!$G$9*'Data and Formulas'!$K$46))))&lt;'Data and Formulas'!$L$54, ('Data Tool'!$D$10/('Data and Formulas'!$K$41+(('Data Tool'!$D$9*'Data and Formulas'!$K$42)+('Data Tool'!$F$9*'Data and Formulas'!$K$45)+('Data Tool'!$G$9*'Data and Formulas'!$K$46))))&gt;='Data and Formulas'!$K$54), Decile!$I40, IF(AND(('Data Tool'!$D$10/('Data and Formulas'!$K$41+(('Data Tool'!$D$9*'Data and Formulas'!$K$42)+('Data Tool'!$F$9*'Data and Formulas'!$K$45)+('Data Tool'!$G$9*'Data and Formulas'!$K$46))))&lt;'Data and Formulas'!$M$54, ('Data Tool'!$D$10/('Data and Formulas'!$K$41+(('Data Tool'!$D$9*'Data and Formulas'!$K$42)+('Data Tool'!$F$9*'Data and Formulas'!$K$45)+('Data Tool'!$G$9*'Data and Formulas'!$K$46))))&gt;='Data and Formulas'!$L$54), Decile!$J40, IF(AND(('Data Tool'!$D$10/('Data and Formulas'!$K$41+(('Data Tool'!$D$9*'Data and Formulas'!$K$42)+('Data Tool'!$F$9*'Data and Formulas'!$K$45)+('Data Tool'!$G$9*'Data and Formulas'!$K$46))))&lt;'Data and Formulas'!$N$54, ('Data Tool'!$D$10/('Data and Formulas'!$K$41+(('Data Tool'!$D$9*'Data and Formulas'!$K$42)+('Data Tool'!$F$9*'Data and Formulas'!$K$45)+('Data Tool'!$G$9*'Data and Formulas'!$K$46))))&gt;='Data and Formulas'!$M$54),  Decile!$K40, IF(AND(('Data Tool'!$D$10/('Data and Formulas'!$K$41+(('Data Tool'!$D$9*'Data and Formulas'!$K$42)+('Data Tool'!$F$9*'Data and Formulas'!$K$45)+('Data Tool'!$G$9*'Data and Formulas'!$K$46))))&lt;'Data and Formulas'!$O$54, ('Data Tool'!$D$10/('Data and Formulas'!$K$41+(('Data Tool'!$D$9*'Data and Formulas'!$K$42)+('Data Tool'!$F$9*'Data and Formulas'!$K$45)+('Data Tool'!$G$9*'Data and Formulas'!$K$46))))&gt;='Data and Formulas'!$N$54), Decile!$L40, IF(('Data Tool'!$D$10/('Data and Formulas'!$K$41+(('Data Tool'!$D$9*'Data and Formulas'!$K$42)+('Data Tool'!$F$9*'Data and Formulas'!$K$45)+('Data Tool'!$G$9*'Data and Formulas'!$K$46))))&gt;='Data and Formulas'!$O$54, Decile!$M40))))))))))</f>
        <v>4.6010064701653482E-2</v>
      </c>
      <c r="F8" s="27">
        <f>IF('Data Tool'!$G$15="United Kingdom",'Data and Formulas'!$C129, IF('Data Tool'!$G$15="England",'Data and Formulas'!$D129, IF('Data Tool'!$G$15="North East",'Data and Formulas'!$E129,IF('Data Tool'!$G$15="North West",'Data and Formulas'!$F129, IF('Data Tool'!$G$15="Yorkshire and The Humber",'Data and Formulas'!$G129,IF('Data Tool'!$G$15="East Midlands",'Data and Formulas'!$H129,IF('Data Tool'!$G$15="West Midlands",'Data and Formulas'!$I129, IF('Data Tool'!$G$15="East",'Data and Formulas'!$J129, IF('Data Tool'!$G$15="London",'Data and Formulas'!$K129, IF('Data Tool'!$G$15="South East",'Data and Formulas'!$L129, IF('Data Tool'!$G$15="South West",'Data and Formulas'!$M129, IF('Data Tool'!$G$15="Wales",'Data and Formulas'!$N129,IF('Data Tool'!$G$15="Scotland",'Data and Formulas'!$O129, IF('Data Tool'!$G$15="Northern Ireland",'Data and Formulas'!$P129))))))))))))))</f>
        <v>4.2954031650339113E-2</v>
      </c>
      <c r="G8" s="222">
        <f>IF('Data Tool'!$G$14&lt;=29, 'Data and Formulas'!$D96, IF(AND('Data Tool'!$G$14&gt;=30,'Data Tool'!$G$14&lt;=49), 'Data and Formulas'!$E96, IF(AND('Data Tool'!$G$14&gt;=50,'Data Tool'!$G$14&lt;=64), 'Data and Formulas'!$F96, IF(AND('Data Tool'!$G$14&gt;=65,'Data Tool'!$G$14&lt;=74), 'Data and Formulas'!$G96, IF('Data Tool'!$G$14&gt;75, 'Data and Formulas'!$H96)))))</f>
        <v>4.9874921826141332E-2</v>
      </c>
      <c r="H8" s="221" t="s">
        <v>127</v>
      </c>
      <c r="I8" s="27">
        <f t="shared" si="0"/>
        <v>4.6212270719946852E-2</v>
      </c>
      <c r="J8" s="27">
        <f t="shared" si="1"/>
        <v>4.6279672726044642E-2</v>
      </c>
      <c r="K8" s="27"/>
      <c r="L8" s="189" t="s">
        <v>113</v>
      </c>
      <c r="M8" s="192">
        <f>I6+I9</f>
        <v>0.26142561852127727</v>
      </c>
      <c r="N8" s="17"/>
      <c r="O8" s="35"/>
      <c r="P8" s="35"/>
      <c r="Q8" s="35"/>
      <c r="R8" s="15"/>
      <c r="S8" s="15"/>
      <c r="T8" s="15"/>
      <c r="U8" s="23"/>
      <c r="V8" s="15"/>
      <c r="W8" s="15"/>
      <c r="X8" s="15"/>
    </row>
    <row r="9" spans="1:33" ht="19.5" thickBot="1">
      <c r="B9" s="212" t="s">
        <v>128</v>
      </c>
      <c r="C9" s="52"/>
      <c r="D9" s="52"/>
      <c r="E9" s="27">
        <f>IF(('Data Tool'!$D$10/('Data and Formulas'!$K$41+(('Data Tool'!$D$9*'Data and Formulas'!$K$42)+('Data Tool'!$F$9*'Data and Formulas'!$K$45)+('Data Tool'!$G$9*'Data and Formulas'!$K$46))))&lt;'Data and Formulas'!$G$54, Decile!$D41, IF(AND(('Data Tool'!$D$10/('Data and Formulas'!$K$41+(('Data Tool'!$D$9*'Data and Formulas'!$K$42)+('Data Tool'!$F$9*'Data and Formulas'!$K$45)+('Data Tool'!$G$9*'Data and Formulas'!$K$46))))&lt;'Data and Formulas'!$H$54, ('Data Tool'!$D$10/('Data and Formulas'!$K$41+(('Data Tool'!$D$9*'Data and Formulas'!$K$42)+('Data Tool'!$F$9*'Data and Formulas'!$K$45)+('Data Tool'!$G$9*'Data and Formulas'!$K$46)))) &gt;='Data and Formulas'!$G$54),  Decile!$E41, IF(AND(('Data Tool'!$D$10/('Data and Formulas'!$K$41+(('Data Tool'!$D$9*'Data and Formulas'!$K$42)+('Data Tool'!$F$9*'Data and Formulas'!$K$45)+('Data Tool'!$G$9*'Data and Formulas'!$K$46))))&lt;'Data and Formulas'!$I$54, ('Data Tool'!$D$10/('Data and Formulas'!$K$41+(('Data Tool'!$D$9*'Data and Formulas'!$K$42)+('Data Tool'!$F$9*'Data and Formulas'!$K$45)+('Data Tool'!$G$9*'Data and Formulas'!$K$46))))&gt;='Data and Formulas'!$H$54), Decile!$F41, IF(AND(('Data Tool'!$D$10/('Data and Formulas'!$K$41+(('Data Tool'!$D$9*'Data and Formulas'!$K$42)+('Data Tool'!$F$9*'Data and Formulas'!$K$45)+('Data Tool'!$G$9*'Data and Formulas'!$K$46))))&lt;'Data and Formulas'!$J$54, ('Data Tool'!$D$10/('Data and Formulas'!$K$41+(('Data Tool'!$D$9*'Data and Formulas'!$K$42)+('Data Tool'!$F$9*'Data and Formulas'!$K$45)+('Data Tool'!$G$9*'Data and Formulas'!$K$46))))&gt;='Data and Formulas'!$I$54), Decile!$G41, IF(AND(('Data Tool'!$D$10/('Data and Formulas'!$K$41+(('Data Tool'!$D$9*'Data and Formulas'!$K$42)+('Data Tool'!$F$9*'Data and Formulas'!$K$45)+('Data Tool'!$G$9*'Data and Formulas'!$K$46))))&lt;'Data and Formulas'!$K$54, ('Data Tool'!$D$10/('Data and Formulas'!$K$41+(('Data Tool'!$D$9*'Data and Formulas'!$K$42)+('Data Tool'!$F$9*'Data and Formulas'!$K$45)+('Data Tool'!$G$9*'Data and Formulas'!$K$46))))&gt;='Data and Formulas'!$J$54), Decile!$H41, IF(AND(('Data Tool'!$D$10/('Data and Formulas'!$K$41+(('Data Tool'!$D$9*'Data and Formulas'!$K$42)+('Data Tool'!$F$9*'Data and Formulas'!$K$45)+('Data Tool'!$G$9*'Data and Formulas'!$K$46))))&lt;'Data and Formulas'!$L$54, ('Data Tool'!$D$10/('Data and Formulas'!$K$41+(('Data Tool'!$D$9*'Data and Formulas'!$K$42)+('Data Tool'!$F$9*'Data and Formulas'!$K$45)+('Data Tool'!$G$9*'Data and Formulas'!$K$46))))&gt;='Data and Formulas'!$K$54), Decile!$I41, IF(AND(('Data Tool'!$D$10/('Data and Formulas'!$K$41+(('Data Tool'!$D$9*'Data and Formulas'!$K$42)+('Data Tool'!$F$9*'Data and Formulas'!$K$45)+('Data Tool'!$G$9*'Data and Formulas'!$K$46))))&lt;'Data and Formulas'!$M$54, ('Data Tool'!$D$10/('Data and Formulas'!$K$41+(('Data Tool'!$D$9*'Data and Formulas'!$K$42)+('Data Tool'!$F$9*'Data and Formulas'!$K$45)+('Data Tool'!$G$9*'Data and Formulas'!$K$46))))&gt;='Data and Formulas'!$L$54), Decile!$J41, IF(AND(('Data Tool'!$D$10/('Data and Formulas'!$K$41+(('Data Tool'!$D$9*'Data and Formulas'!$K$42)+('Data Tool'!$F$9*'Data and Formulas'!$K$45)+('Data Tool'!$G$9*'Data and Formulas'!$K$46))))&lt;'Data and Formulas'!$N$54, ('Data Tool'!$D$10/('Data and Formulas'!$K$41+(('Data Tool'!$D$9*'Data and Formulas'!$K$42)+('Data Tool'!$F$9*'Data and Formulas'!$K$45)+('Data Tool'!$G$9*'Data and Formulas'!$K$46))))&gt;='Data and Formulas'!$M$54),  Decile!$K41, IF(AND(('Data Tool'!$D$10/('Data and Formulas'!$K$41+(('Data Tool'!$D$9*'Data and Formulas'!$K$42)+('Data Tool'!$F$9*'Data and Formulas'!$K$45)+('Data Tool'!$G$9*'Data and Formulas'!$K$46))))&lt;'Data and Formulas'!$O$54, ('Data Tool'!$D$10/('Data and Formulas'!$K$41+(('Data Tool'!$D$9*'Data and Formulas'!$K$42)+('Data Tool'!$F$9*'Data and Formulas'!$K$45)+('Data Tool'!$G$9*'Data and Formulas'!$K$46))))&gt;='Data and Formulas'!$N$54), Decile!$L41, IF(('Data Tool'!$D$10/('Data and Formulas'!$K$41+(('Data Tool'!$D$9*'Data and Formulas'!$K$42)+('Data Tool'!$F$9*'Data and Formulas'!$K$45)+('Data Tool'!$G$9*'Data and Formulas'!$K$46))))&gt;='Data and Formulas'!$O$54, Decile!$M41))))))))))</f>
        <v>0.16223340522405943</v>
      </c>
      <c r="F9" s="27">
        <f>IF('Data Tool'!$G$15="United Kingdom",'Data and Formulas'!$C130, IF('Data Tool'!$G$15="England",'Data and Formulas'!$D130, IF('Data Tool'!$G$15="North East",'Data and Formulas'!$E130,IF('Data Tool'!$G$15="North West",'Data and Formulas'!$F130, IF('Data Tool'!$G$15="Yorkshire and The Humber",'Data and Formulas'!$G130,IF('Data Tool'!$G$15="East Midlands",'Data and Formulas'!$H130,IF('Data Tool'!$G$15="West Midlands",'Data and Formulas'!$I130, IF('Data Tool'!$G$15="East",'Data and Formulas'!$J130, IF('Data Tool'!$G$15="London",'Data and Formulas'!$K130, IF('Data Tool'!$G$15="South East",'Data and Formulas'!$L130, IF('Data Tool'!$G$15="South West",'Data and Formulas'!$M130, IF('Data Tool'!$G$15="Wales",'Data and Formulas'!$N130,IF('Data Tool'!$G$15="Scotland",'Data and Formulas'!$O130, IF('Data Tool'!$G$15="Northern Ireland",'Data and Formulas'!$P130))))))))))))))</f>
        <v>0.12565938206480784</v>
      </c>
      <c r="G9" s="222">
        <f>IF('Data Tool'!$G$14&lt;=29, 'Data and Formulas'!$D97, IF(AND('Data Tool'!$G$14&gt;=30,'Data Tool'!$G$14&lt;=49), 'Data and Formulas'!$E97, IF(AND('Data Tool'!$G$14&gt;=50,'Data Tool'!$G$14&lt;=64), 'Data and Formulas'!$F97, IF(AND('Data Tool'!$G$14&gt;=65,'Data Tool'!$G$14&lt;=74), 'Data and Formulas'!$G97, IF('Data Tool'!$G$14&gt;75, 'Data and Formulas'!$H97)))))</f>
        <v>0.13758599124452783</v>
      </c>
      <c r="H9" s="221" t="s">
        <v>128</v>
      </c>
      <c r="I9" s="27">
        <f t="shared" si="0"/>
        <v>0.14692804593936365</v>
      </c>
      <c r="J9" s="27">
        <f t="shared" si="1"/>
        <v>0.1418262595111317</v>
      </c>
      <c r="K9" s="27"/>
      <c r="L9" s="189" t="s">
        <v>114</v>
      </c>
      <c r="M9" s="192">
        <f>I14+I16</f>
        <v>0.20595300157820803</v>
      </c>
      <c r="N9" s="17"/>
      <c r="O9" s="35"/>
      <c r="P9" s="35"/>
      <c r="Q9" s="35"/>
      <c r="R9" s="15"/>
      <c r="S9" s="186" t="s">
        <v>82</v>
      </c>
      <c r="T9" s="187"/>
      <c r="U9" s="187"/>
      <c r="V9" s="187"/>
      <c r="W9" s="187"/>
      <c r="X9" s="187"/>
      <c r="Y9" s="211" t="s">
        <v>157</v>
      </c>
      <c r="Z9" s="187"/>
      <c r="AA9" s="187"/>
      <c r="AB9" s="187"/>
      <c r="AC9" s="187"/>
      <c r="AD9" s="187"/>
      <c r="AE9" s="187"/>
      <c r="AF9" s="187"/>
      <c r="AG9" s="188"/>
    </row>
    <row r="10" spans="1:33" ht="15.75">
      <c r="B10" s="212" t="s">
        <v>129</v>
      </c>
      <c r="C10" s="52"/>
      <c r="D10" s="52"/>
      <c r="E10" s="27">
        <f>IF(('Data Tool'!$D$10/('Data and Formulas'!$K$41+(('Data Tool'!$D$9*'Data and Formulas'!$K$42)+('Data Tool'!$F$9*'Data and Formulas'!$K$45)+('Data Tool'!$G$9*'Data and Formulas'!$K$46))))&lt;'Data and Formulas'!$G$54, Decile!$D42, IF(AND(('Data Tool'!$D$10/('Data and Formulas'!$K$41+(('Data Tool'!$D$9*'Data and Formulas'!$K$42)+('Data Tool'!$F$9*'Data and Formulas'!$K$45)+('Data Tool'!$G$9*'Data and Formulas'!$K$46))))&lt;'Data and Formulas'!$H$54, ('Data Tool'!$D$10/('Data and Formulas'!$K$41+(('Data Tool'!$D$9*'Data and Formulas'!$K$42)+('Data Tool'!$F$9*'Data and Formulas'!$K$45)+('Data Tool'!$G$9*'Data and Formulas'!$K$46)))) &gt;='Data and Formulas'!$G$54),  Decile!$E42, IF(AND(('Data Tool'!$D$10/('Data and Formulas'!$K$41+(('Data Tool'!$D$9*'Data and Formulas'!$K$42)+('Data Tool'!$F$9*'Data and Formulas'!$K$45)+('Data Tool'!$G$9*'Data and Formulas'!$K$46))))&lt;'Data and Formulas'!$I$54, ('Data Tool'!$D$10/('Data and Formulas'!$K$41+(('Data Tool'!$D$9*'Data and Formulas'!$K$42)+('Data Tool'!$F$9*'Data and Formulas'!$K$45)+('Data Tool'!$G$9*'Data and Formulas'!$K$46))))&gt;='Data and Formulas'!$H$54), Decile!$F42, IF(AND(('Data Tool'!$D$10/('Data and Formulas'!$K$41+(('Data Tool'!$D$9*'Data and Formulas'!$K$42)+('Data Tool'!$F$9*'Data and Formulas'!$K$45)+('Data Tool'!$G$9*'Data and Formulas'!$K$46))))&lt;'Data and Formulas'!$J$54, ('Data Tool'!$D$10/('Data and Formulas'!$K$41+(('Data Tool'!$D$9*'Data and Formulas'!$K$42)+('Data Tool'!$F$9*'Data and Formulas'!$K$45)+('Data Tool'!$G$9*'Data and Formulas'!$K$46))))&gt;='Data and Formulas'!$I$54), Decile!$G42, IF(AND(('Data Tool'!$D$10/('Data and Formulas'!$K$41+(('Data Tool'!$D$9*'Data and Formulas'!$K$42)+('Data Tool'!$F$9*'Data and Formulas'!$K$45)+('Data Tool'!$G$9*'Data and Formulas'!$K$46))))&lt;'Data and Formulas'!$K$54, ('Data Tool'!$D$10/('Data and Formulas'!$K$41+(('Data Tool'!$D$9*'Data and Formulas'!$K$42)+('Data Tool'!$F$9*'Data and Formulas'!$K$45)+('Data Tool'!$G$9*'Data and Formulas'!$K$46))))&gt;='Data and Formulas'!$J$54), Decile!$H42, IF(AND(('Data Tool'!$D$10/('Data and Formulas'!$K$41+(('Data Tool'!$D$9*'Data and Formulas'!$K$42)+('Data Tool'!$F$9*'Data and Formulas'!$K$45)+('Data Tool'!$G$9*'Data and Formulas'!$K$46))))&lt;'Data and Formulas'!$L$54, ('Data Tool'!$D$10/('Data and Formulas'!$K$41+(('Data Tool'!$D$9*'Data and Formulas'!$K$42)+('Data Tool'!$F$9*'Data and Formulas'!$K$45)+('Data Tool'!$G$9*'Data and Formulas'!$K$46))))&gt;='Data and Formulas'!$K$54), Decile!$I42, IF(AND(('Data Tool'!$D$10/('Data and Formulas'!$K$41+(('Data Tool'!$D$9*'Data and Formulas'!$K$42)+('Data Tool'!$F$9*'Data and Formulas'!$K$45)+('Data Tool'!$G$9*'Data and Formulas'!$K$46))))&lt;'Data and Formulas'!$M$54, ('Data Tool'!$D$10/('Data and Formulas'!$K$41+(('Data Tool'!$D$9*'Data and Formulas'!$K$42)+('Data Tool'!$F$9*'Data and Formulas'!$K$45)+('Data Tool'!$G$9*'Data and Formulas'!$K$46))))&gt;='Data and Formulas'!$L$54), Decile!$J42, IF(AND(('Data Tool'!$D$10/('Data and Formulas'!$K$41+(('Data Tool'!$D$9*'Data and Formulas'!$K$42)+('Data Tool'!$F$9*'Data and Formulas'!$K$45)+('Data Tool'!$G$9*'Data and Formulas'!$K$46))))&lt;'Data and Formulas'!$N$54, ('Data Tool'!$D$10/('Data and Formulas'!$K$41+(('Data Tool'!$D$9*'Data and Formulas'!$K$42)+('Data Tool'!$F$9*'Data and Formulas'!$K$45)+('Data Tool'!$G$9*'Data and Formulas'!$K$46))))&gt;='Data and Formulas'!$M$54),  Decile!$K42, IF(AND(('Data Tool'!$D$10/('Data and Formulas'!$K$41+(('Data Tool'!$D$9*'Data and Formulas'!$K$42)+('Data Tool'!$F$9*'Data and Formulas'!$K$45)+('Data Tool'!$G$9*'Data and Formulas'!$K$46))))&lt;'Data and Formulas'!$O$54, ('Data Tool'!$D$10/('Data and Formulas'!$K$41+(('Data Tool'!$D$9*'Data and Formulas'!$K$42)+('Data Tool'!$F$9*'Data and Formulas'!$K$45)+('Data Tool'!$G$9*'Data and Formulas'!$K$46))))&gt;='Data and Formulas'!$N$54), Decile!$L42, IF(('Data Tool'!$D$10/('Data and Formulas'!$K$41+(('Data Tool'!$D$9*'Data and Formulas'!$K$42)+('Data Tool'!$F$9*'Data and Formulas'!$K$45)+('Data Tool'!$G$9*'Data and Formulas'!$K$46))))&gt;='Data and Formulas'!$O$54, Decile!$M42))))))))))</f>
        <v>6.1586388689192424E-2</v>
      </c>
      <c r="F10" s="27">
        <f>IF('Data Tool'!$G$15="United Kingdom",'Data and Formulas'!$C131, IF('Data Tool'!$G$15="England",'Data and Formulas'!$D131, IF('Data Tool'!$G$15="North East",'Data and Formulas'!$E131,IF('Data Tool'!$G$15="North West",'Data and Formulas'!$F131, IF('Data Tool'!$G$15="Yorkshire and The Humber",'Data and Formulas'!$G131,IF('Data Tool'!$G$15="East Midlands",'Data and Formulas'!$H131,IF('Data Tool'!$G$15="West Midlands",'Data and Formulas'!$I131, IF('Data Tool'!$G$15="East",'Data and Formulas'!$J131, IF('Data Tool'!$G$15="London",'Data and Formulas'!$K131, IF('Data Tool'!$G$15="South East",'Data and Formulas'!$L131, IF('Data Tool'!$G$15="South West",'Data and Formulas'!$M131, IF('Data Tool'!$G$15="Wales",'Data and Formulas'!$N131,IF('Data Tool'!$G$15="Scotland",'Data and Formulas'!$O131, IF('Data Tool'!$G$15="Northern Ireland",'Data and Formulas'!$P131))))))))))))))</f>
        <v>7.1590052750565195E-2</v>
      </c>
      <c r="G10" s="222">
        <f>IF('Data Tool'!$G$14&lt;=29, 'Data and Formulas'!$D98, IF(AND('Data Tool'!$G$14&gt;=30,'Data Tool'!$G$14&lt;=49), 'Data and Formulas'!$E98, IF(AND('Data Tool'!$G$14&gt;=50,'Data Tool'!$G$14&lt;=64), 'Data and Formulas'!$F98, IF(AND('Data Tool'!$G$14&gt;=65,'Data Tool'!$G$14&lt;=74), 'Data and Formulas'!$G98, IF('Data Tool'!$G$14&gt;75, 'Data and Formulas'!$H98)))))</f>
        <v>6.0037523452157592E-2</v>
      </c>
      <c r="H10" s="221" t="s">
        <v>129</v>
      </c>
      <c r="I10" s="27">
        <f t="shared" si="0"/>
        <v>6.370008839527691E-2</v>
      </c>
      <c r="J10" s="27">
        <f t="shared" si="1"/>
        <v>6.4404654963971741E-2</v>
      </c>
      <c r="K10" s="27"/>
      <c r="L10" s="189" t="s">
        <v>151</v>
      </c>
      <c r="M10" s="192">
        <f>I11+I15</f>
        <v>2.5992923898468454E-2</v>
      </c>
      <c r="N10" s="17"/>
      <c r="O10" s="35"/>
      <c r="P10" s="35"/>
      <c r="Q10" s="35"/>
      <c r="R10" s="15"/>
      <c r="S10" s="189"/>
      <c r="T10" s="4"/>
      <c r="U10" s="4"/>
      <c r="V10" s="4" t="s">
        <v>83</v>
      </c>
      <c r="W10" s="4" t="s">
        <v>79</v>
      </c>
      <c r="X10" s="4" t="s">
        <v>76</v>
      </c>
      <c r="Y10" s="4"/>
      <c r="Z10" s="4" t="s">
        <v>93</v>
      </c>
      <c r="AA10" s="4" t="s">
        <v>91</v>
      </c>
      <c r="AB10" s="4"/>
      <c r="AC10" s="4"/>
      <c r="AD10" s="4"/>
      <c r="AE10" s="219" t="s">
        <v>156</v>
      </c>
      <c r="AF10" s="188"/>
      <c r="AG10" s="190"/>
    </row>
    <row r="11" spans="1:33">
      <c r="B11" s="212" t="s">
        <v>118</v>
      </c>
      <c r="C11" s="52"/>
      <c r="D11" s="52"/>
      <c r="E11" s="27">
        <f>IF(('Data Tool'!$D$10/('Data and Formulas'!$K$41+(('Data Tool'!$D$9*'Data and Formulas'!$K$42)+('Data Tool'!$F$9*'Data and Formulas'!$K$45)+('Data Tool'!$G$9*'Data and Formulas'!$K$46))))&lt;'Data and Formulas'!$G$54, Decile!$D43, IF(AND(('Data Tool'!$D$10/('Data and Formulas'!$K$41+(('Data Tool'!$D$9*'Data and Formulas'!$K$42)+('Data Tool'!$F$9*'Data and Formulas'!$K$45)+('Data Tool'!$G$9*'Data and Formulas'!$K$46))))&lt;'Data and Formulas'!$H$54, ('Data Tool'!$D$10/('Data and Formulas'!$K$41+(('Data Tool'!$D$9*'Data and Formulas'!$K$42)+('Data Tool'!$F$9*'Data and Formulas'!$K$45)+('Data Tool'!$G$9*'Data and Formulas'!$K$46)))) &gt;='Data and Formulas'!$G$54),  Decile!$E43, IF(AND(('Data Tool'!$D$10/('Data and Formulas'!$K$41+(('Data Tool'!$D$9*'Data and Formulas'!$K$42)+('Data Tool'!$F$9*'Data and Formulas'!$K$45)+('Data Tool'!$G$9*'Data and Formulas'!$K$46))))&lt;'Data and Formulas'!$I$54, ('Data Tool'!$D$10/('Data and Formulas'!$K$41+(('Data Tool'!$D$9*'Data and Formulas'!$K$42)+('Data Tool'!$F$9*'Data and Formulas'!$K$45)+('Data Tool'!$G$9*'Data and Formulas'!$K$46))))&gt;='Data and Formulas'!$H$54), Decile!$F43, IF(AND(('Data Tool'!$D$10/('Data and Formulas'!$K$41+(('Data Tool'!$D$9*'Data and Formulas'!$K$42)+('Data Tool'!$F$9*'Data and Formulas'!$K$45)+('Data Tool'!$G$9*'Data and Formulas'!$K$46))))&lt;'Data and Formulas'!$J$54, ('Data Tool'!$D$10/('Data and Formulas'!$K$41+(('Data Tool'!$D$9*'Data and Formulas'!$K$42)+('Data Tool'!$F$9*'Data and Formulas'!$K$45)+('Data Tool'!$G$9*'Data and Formulas'!$K$46))))&gt;='Data and Formulas'!$I$54), Decile!$G43, IF(AND(('Data Tool'!$D$10/('Data and Formulas'!$K$41+(('Data Tool'!$D$9*'Data and Formulas'!$K$42)+('Data Tool'!$F$9*'Data and Formulas'!$K$45)+('Data Tool'!$G$9*'Data and Formulas'!$K$46))))&lt;'Data and Formulas'!$K$54, ('Data Tool'!$D$10/('Data and Formulas'!$K$41+(('Data Tool'!$D$9*'Data and Formulas'!$K$42)+('Data Tool'!$F$9*'Data and Formulas'!$K$45)+('Data Tool'!$G$9*'Data and Formulas'!$K$46))))&gt;='Data and Formulas'!$J$54), Decile!$H43, IF(AND(('Data Tool'!$D$10/('Data and Formulas'!$K$41+(('Data Tool'!$D$9*'Data and Formulas'!$K$42)+('Data Tool'!$F$9*'Data and Formulas'!$K$45)+('Data Tool'!$G$9*'Data and Formulas'!$K$46))))&lt;'Data and Formulas'!$L$54, ('Data Tool'!$D$10/('Data and Formulas'!$K$41+(('Data Tool'!$D$9*'Data and Formulas'!$K$42)+('Data Tool'!$F$9*'Data and Formulas'!$K$45)+('Data Tool'!$G$9*'Data and Formulas'!$K$46))))&gt;='Data and Formulas'!$K$54), Decile!$I43, IF(AND(('Data Tool'!$D$10/('Data and Formulas'!$K$41+(('Data Tool'!$D$9*'Data and Formulas'!$K$42)+('Data Tool'!$F$9*'Data and Formulas'!$K$45)+('Data Tool'!$G$9*'Data and Formulas'!$K$46))))&lt;'Data and Formulas'!$M$54, ('Data Tool'!$D$10/('Data and Formulas'!$K$41+(('Data Tool'!$D$9*'Data and Formulas'!$K$42)+('Data Tool'!$F$9*'Data and Formulas'!$K$45)+('Data Tool'!$G$9*'Data and Formulas'!$K$46))))&gt;='Data and Formulas'!$L$54), Decile!$J43, IF(AND(('Data Tool'!$D$10/('Data and Formulas'!$K$41+(('Data Tool'!$D$9*'Data and Formulas'!$K$42)+('Data Tool'!$F$9*'Data and Formulas'!$K$45)+('Data Tool'!$G$9*'Data and Formulas'!$K$46))))&lt;'Data and Formulas'!$N$54, ('Data Tool'!$D$10/('Data and Formulas'!$K$41+(('Data Tool'!$D$9*'Data and Formulas'!$K$42)+('Data Tool'!$F$9*'Data and Formulas'!$K$45)+('Data Tool'!$G$9*'Data and Formulas'!$K$46))))&gt;='Data and Formulas'!$M$54),  Decile!$K43, IF(AND(('Data Tool'!$D$10/('Data and Formulas'!$K$41+(('Data Tool'!$D$9*'Data and Formulas'!$K$42)+('Data Tool'!$F$9*'Data and Formulas'!$K$45)+('Data Tool'!$G$9*'Data and Formulas'!$K$46))))&lt;'Data and Formulas'!$O$54, ('Data Tool'!$D$10/('Data and Formulas'!$K$41+(('Data Tool'!$D$9*'Data and Formulas'!$K$42)+('Data Tool'!$F$9*'Data and Formulas'!$K$45)+('Data Tool'!$G$9*'Data and Formulas'!$K$46))))&gt;='Data and Formulas'!$N$54), Decile!$L43, IF(('Data Tool'!$D$10/('Data and Formulas'!$K$41+(('Data Tool'!$D$9*'Data and Formulas'!$K$42)+('Data Tool'!$F$9*'Data and Formulas'!$K$45)+('Data Tool'!$G$9*'Data and Formulas'!$K$46))))&gt;='Data and Formulas'!$O$54, Decile!$M43))))))))))</f>
        <v>1.6295231248502275E-2</v>
      </c>
      <c r="F11" s="27">
        <f>IF('Data Tool'!$G$15="United Kingdom",'Data and Formulas'!$C132, IF('Data Tool'!$G$15="England",'Data and Formulas'!$D132, IF('Data Tool'!$G$15="North East",'Data and Formulas'!$E132,IF('Data Tool'!$G$15="North West",'Data and Formulas'!$F132, IF('Data Tool'!$G$15="Yorkshire and The Humber",'Data and Formulas'!$G132,IF('Data Tool'!$G$15="East Midlands",'Data and Formulas'!$H132,IF('Data Tool'!$G$15="West Midlands",'Data and Formulas'!$I132, IF('Data Tool'!$G$15="East",'Data and Formulas'!$J132, IF('Data Tool'!$G$15="London",'Data and Formulas'!$K132, IF('Data Tool'!$G$15="South East",'Data and Formulas'!$L132, IF('Data Tool'!$G$15="South West",'Data and Formulas'!$M132, IF('Data Tool'!$G$15="Wales",'Data and Formulas'!$N132,IF('Data Tool'!$G$15="Scotland",'Data and Formulas'!$O132, IF('Data Tool'!$G$15="Northern Ireland",'Data and Formulas'!$P132))))))))))))))</f>
        <v>1.1303692539562924E-2</v>
      </c>
      <c r="G11" s="222">
        <f>IF('Data Tool'!$G$14&lt;=29, 'Data and Formulas'!$D99, IF(AND('Data Tool'!$G$14&gt;=30,'Data Tool'!$G$14&lt;=49), 'Data and Formulas'!$E99, IF(AND('Data Tool'!$G$14&gt;=50,'Data Tool'!$G$14&lt;=64), 'Data and Formulas'!$F99, IF(AND('Data Tool'!$G$14&gt;=65,'Data Tool'!$G$14&lt;=74), 'Data and Formulas'!$G99, IF('Data Tool'!$G$14&gt;75, 'Data and Formulas'!$H99)))))</f>
        <v>9.6935584740462793E-3</v>
      </c>
      <c r="H11" s="221" t="s">
        <v>118</v>
      </c>
      <c r="I11" s="27">
        <f t="shared" si="0"/>
        <v>1.3396928377653439E-2</v>
      </c>
      <c r="J11" s="27">
        <f t="shared" si="1"/>
        <v>1.2430827420703826E-2</v>
      </c>
      <c r="K11" s="27"/>
      <c r="L11" s="189" t="s">
        <v>35</v>
      </c>
      <c r="M11" s="192">
        <f>I12</f>
        <v>0.14211136239090055</v>
      </c>
      <c r="N11" s="17"/>
      <c r="O11" s="35"/>
      <c r="P11" s="35"/>
      <c r="Q11" s="35"/>
      <c r="R11" s="15"/>
      <c r="S11" s="212" t="s">
        <v>125</v>
      </c>
      <c r="T11" s="52"/>
      <c r="U11" s="52"/>
      <c r="V11" s="27">
        <f>IF(('Data Tool'!$AI$7/('Data and Formulas'!$K$41+(('Data Tool'!$AI$6*'Data and Formulas'!$K$42)+('Data Tool'!$AK$6*'Data and Formulas'!$K$45)+('Data Tool'!$AL$6*'Data and Formulas'!$K$46))))&lt;'Data and Formulas'!$G$54, Decile!$D38, IF(AND(('Data Tool'!$AI$7/('Data and Formulas'!$K$41+(('Data Tool'!$AI$6*'Data and Formulas'!$K$42)+('Data Tool'!$AK$6*'Data and Formulas'!$K$45)+('Data Tool'!$AL$6*'Data and Formulas'!$K$46))))&lt;'Data and Formulas'!$H$54, ('Data Tool'!$AI$7/('Data and Formulas'!$K$41+(('Data Tool'!$AI$6*'Data and Formulas'!$K$42)+('Data Tool'!$AK$6*'Data and Formulas'!$K$45)+('Data Tool'!$AL$6*'Data and Formulas'!$K$46)))) &gt;='Data and Formulas'!$G$54),  Decile!$E38, IF(AND(('Data Tool'!$AI$7/('Data and Formulas'!$K$41+(('Data Tool'!$AI$6*'Data and Formulas'!$K$42)+('Data Tool'!$AK$6*'Data and Formulas'!$K$45)+('Data Tool'!$AL$6*'Data and Formulas'!$K$46))))&lt;'Data and Formulas'!$I$54, ('Data Tool'!$AI$7/('Data and Formulas'!$K$41+(('Data Tool'!$AI$6*'Data and Formulas'!$K$42)+('Data Tool'!$AK$6*'Data and Formulas'!$K$45)+('Data Tool'!$AL$6*'Data and Formulas'!$K$46))))&gt;='Data and Formulas'!$H$54), Decile!$F38, IF(AND(('Data Tool'!$AI$7/('Data and Formulas'!$K$41+(('Data Tool'!$AI$6*'Data and Formulas'!$K$42)+('Data Tool'!$AK$6*'Data and Formulas'!$K$45)+('Data Tool'!$AL$6*'Data and Formulas'!$K$46))))&lt;'Data and Formulas'!$J$54, ('Data Tool'!$AI$7/('Data and Formulas'!$K$41+(('Data Tool'!$AI$6*'Data and Formulas'!$K$42)+('Data Tool'!$AK$6*'Data and Formulas'!$K$45)+('Data Tool'!$AL$6*'Data and Formulas'!$K$46))))&gt;='Data and Formulas'!$I$54), Decile!$G38, IF(AND(('Data Tool'!$AI$7/('Data and Formulas'!$K$41+(('Data Tool'!$AI$6*'Data and Formulas'!$K$42)+('Data Tool'!$AK$6*'Data and Formulas'!$K$45)+('Data Tool'!$AL$6*'Data and Formulas'!$K$46))))&lt;'Data and Formulas'!$K$54, ('Data Tool'!$AI$7/('Data and Formulas'!$K$41+(('Data Tool'!$AI$6*'Data and Formulas'!$K$42)+('Data Tool'!$AK$6*'Data and Formulas'!$K$45)+('Data Tool'!$AL$6*'Data and Formulas'!$K$46))))&gt;='Data and Formulas'!$J$54), Decile!$H38, IF(AND(('Data Tool'!$AI$7/('Data and Formulas'!$K$41+(('Data Tool'!$AI$6*'Data and Formulas'!$K$42)+('Data Tool'!$AK$6*'Data and Formulas'!$K$45)+('Data Tool'!$AL$6*'Data and Formulas'!$K$46))))&lt;'Data and Formulas'!$L$54, ('Data Tool'!$AI$7/('Data and Formulas'!$K$41+(('Data Tool'!$AI$6*'Data and Formulas'!$K$42)+('Data Tool'!$AK$6*'Data and Formulas'!$K$45)+('Data Tool'!$AL$6*'Data and Formulas'!$K$46))))&gt;='Data and Formulas'!$K$54), Decile!$I38, IF(AND(('Data Tool'!$AI$7/('Data and Formulas'!$K$41+(('Data Tool'!$AI$6*'Data and Formulas'!$K$42)+('Data Tool'!$AK$6*'Data and Formulas'!$K$45)+('Data Tool'!$AL$6*'Data and Formulas'!$K$46))))&lt;'Data and Formulas'!$M$54, ('Data Tool'!$AI$7/('Data and Formulas'!$K$41+(('Data Tool'!$AI$6*'Data and Formulas'!$K$42)+('Data Tool'!$AK$6*'Data and Formulas'!$K$45)+('Data Tool'!$AL$6*'Data and Formulas'!$K$46))))&gt;='Data and Formulas'!$L$54), Decile!$J38, IF(AND(('Data Tool'!$AI$7/('Data and Formulas'!$K$41+(('Data Tool'!$AI$6*'Data and Formulas'!$K$42)+('Data Tool'!$AK$6*'Data and Formulas'!$K$45)+('Data Tool'!$AL$6*'Data and Formulas'!$K$46))))&lt;'Data and Formulas'!$G$62, ('Data Tool'!$AI$7/('Data and Formulas'!$K$41+(('Data Tool'!$AI$6*'Data and Formulas'!$K$42)+('Data Tool'!$AK$6*'Data and Formulas'!$K$45)+('Data Tool'!$AL$6*'Data and Formulas'!$K$46))))&gt;='Data and Formulas'!$M$54),  Decile!$K38, IF(AND(('Data Tool'!$AI$7/('Data and Formulas'!$K$41+(('Data Tool'!$AI$6*'Data and Formulas'!$K$42)+('Data Tool'!$AK$6*'Data and Formulas'!$K$45)+('Data Tool'!$AL$6*'Data and Formulas'!$K$46))))&lt;'Data and Formulas'!$O$54, ('Data Tool'!$AI$7/('Data and Formulas'!$K$41+(('Data Tool'!$AI$6*'Data and Formulas'!$K$42)+('Data Tool'!$AK$6*'Data and Formulas'!$K$45)+('Data Tool'!$AL$6*'Data and Formulas'!$K$46))))&gt;='Data and Formulas'!$G$62), Decile!$L38, IF(('Data Tool'!$AI$7/('Data and Formulas'!$K$41+(('Data Tool'!$AI$6*'Data and Formulas'!$K$42)+('Data Tool'!$AK$6*'Data and Formulas'!$K$45)+('Data Tool'!$AL$6*'Data and Formulas'!$K$46))))&gt;='Data and Formulas'!$O$54, Decile!$M38))))))))))</f>
        <v>0.10976761760816174</v>
      </c>
      <c r="W11" s="27">
        <f>IF('Data Tool'!$AI$10="United Kingdom",'Data and Formulas'!$C127, IF('Data Tool'!$AI$10="England",'Data and Formulas'!$D127, IF('Data Tool'!$AI$10="North East",'Data and Formulas'!$E127,IF('Data Tool'!$AI$10="North West",'Data and Formulas'!$F127, IF('Data Tool'!$AI$10="Yorkshire and The Humber",'Data and Formulas'!$G127,IF('Data Tool'!$AI$10="East Midlands",'Data and Formulas'!$H127,IF('Data Tool'!$AI$10="West Midlands",'Data and Formulas'!$I127, IF('Data Tool'!$AI$10="East",'Data and Formulas'!$J127, IF('Data Tool'!$AI$10="London",'Data and Formulas'!$K127, IF('Data Tool'!$AI$10="South East",'Data and Formulas'!$L127, IF('Data Tool'!$AI$10="South West",'Data and Formulas'!$M127, IF('Data Tool'!$AI$10="Wales",'Data and Formulas'!$N127,IF('Data Tool'!$AI$10="Scotland",'Data and Formulas'!$O127, IF('Data Tool'!$AI$10="Northern Ireland",'Data and Formulas'!$P127))))))))))))))</f>
        <v>0.11532592108131677</v>
      </c>
      <c r="X11" s="28">
        <f>IF('Data Tool'!$AI$9&lt;=29, 'Data and Formulas'!$D94, IF(AND('Data Tool'!$AI$9&gt;=30,'Data Tool'!$AI$9&lt;=49), 'Data and Formulas'!$E94, IF(AND('Data Tool'!$AI$9&gt;=50,'Data Tool'!$AI$9&lt;=64), 'Data and Formulas'!$F94, IF(AND('Data Tool'!$AI$9&gt;=65,'Data Tool'!$AI$9&lt;=74), 'Data and Formulas'!$G94, IF('Data Tool'!$AI$9&gt;75, 'Data and Formulas'!$H94)))))</f>
        <v>0.10256410256410255</v>
      </c>
      <c r="Y11" s="27" t="s">
        <v>125</v>
      </c>
      <c r="Z11" s="27">
        <f>AVERAGE(V11*0.5)+(W11*0.25)+(X11*0.25)</f>
        <v>0.10935631471543569</v>
      </c>
      <c r="AA11" s="27">
        <f t="shared" ref="AA11:AA23" si="2">AVERAGE(V11:X11)</f>
        <v>0.10921921375119369</v>
      </c>
      <c r="AB11" s="4"/>
      <c r="AC11" s="4"/>
      <c r="AD11" s="4"/>
      <c r="AE11" s="189" t="s">
        <v>113</v>
      </c>
      <c r="AF11" s="192">
        <f>Z11+Z14</f>
        <v>0.23862594790521663</v>
      </c>
      <c r="AG11" s="190"/>
    </row>
    <row r="12" spans="1:33">
      <c r="B12" s="212" t="s">
        <v>130</v>
      </c>
      <c r="C12" s="52"/>
      <c r="D12" s="52"/>
      <c r="E12" s="27">
        <f>IF(('Data Tool'!$D$10/('Data and Formulas'!$K$41+(('Data Tool'!$D$9*'Data and Formulas'!$K$42)+('Data Tool'!$F$9*'Data and Formulas'!$K$45)+('Data Tool'!$G$9*'Data and Formulas'!$K$46))))&lt;'Data and Formulas'!$G$54, Decile!$D44, IF(AND(('Data Tool'!$D$10/('Data and Formulas'!$K$41+(('Data Tool'!$D$9*'Data and Formulas'!$K$42)+('Data Tool'!$F$9*'Data and Formulas'!$K$45)+('Data Tool'!$G$9*'Data and Formulas'!$K$46))))&lt;'Data and Formulas'!$H$54, ('Data Tool'!$D$10/('Data and Formulas'!$K$41+(('Data Tool'!$D$9*'Data and Formulas'!$K$42)+('Data Tool'!$F$9*'Data and Formulas'!$K$45)+('Data Tool'!$G$9*'Data and Formulas'!$K$46)))) &gt;='Data and Formulas'!$G$54),  Decile!$E44, IF(AND(('Data Tool'!$D$10/('Data and Formulas'!$K$41+(('Data Tool'!$D$9*'Data and Formulas'!$K$42)+('Data Tool'!$F$9*'Data and Formulas'!$K$45)+('Data Tool'!$G$9*'Data and Formulas'!$K$46))))&lt;'Data and Formulas'!$I$54, ('Data Tool'!$D$10/('Data and Formulas'!$K$41+(('Data Tool'!$D$9*'Data and Formulas'!$K$42)+('Data Tool'!$F$9*'Data and Formulas'!$K$45)+('Data Tool'!$G$9*'Data and Formulas'!$K$46))))&gt;='Data and Formulas'!$H$54), Decile!$F44, IF(AND(('Data Tool'!$D$10/('Data and Formulas'!$K$41+(('Data Tool'!$D$9*'Data and Formulas'!$K$42)+('Data Tool'!$F$9*'Data and Formulas'!$K$45)+('Data Tool'!$G$9*'Data and Formulas'!$K$46))))&lt;'Data and Formulas'!$J$54, ('Data Tool'!$D$10/('Data and Formulas'!$K$41+(('Data Tool'!$D$9*'Data and Formulas'!$K$42)+('Data Tool'!$F$9*'Data and Formulas'!$K$45)+('Data Tool'!$G$9*'Data and Formulas'!$K$46))))&gt;='Data and Formulas'!$I$54), Decile!$G44, IF(AND(('Data Tool'!$D$10/('Data and Formulas'!$K$41+(('Data Tool'!$D$9*'Data and Formulas'!$K$42)+('Data Tool'!$F$9*'Data and Formulas'!$K$45)+('Data Tool'!$G$9*'Data and Formulas'!$K$46))))&lt;'Data and Formulas'!$K$54, ('Data Tool'!$D$10/('Data and Formulas'!$K$41+(('Data Tool'!$D$9*'Data and Formulas'!$K$42)+('Data Tool'!$F$9*'Data and Formulas'!$K$45)+('Data Tool'!$G$9*'Data and Formulas'!$K$46))))&gt;='Data and Formulas'!$J$54), Decile!$H44, IF(AND(('Data Tool'!$D$10/('Data and Formulas'!$K$41+(('Data Tool'!$D$9*'Data and Formulas'!$K$42)+('Data Tool'!$F$9*'Data and Formulas'!$K$45)+('Data Tool'!$G$9*'Data and Formulas'!$K$46))))&lt;'Data and Formulas'!$L$54, ('Data Tool'!$D$10/('Data and Formulas'!$K$41+(('Data Tool'!$D$9*'Data and Formulas'!$K$42)+('Data Tool'!$F$9*'Data and Formulas'!$K$45)+('Data Tool'!$G$9*'Data and Formulas'!$K$46))))&gt;='Data and Formulas'!$K$54), Decile!$I44, IF(AND(('Data Tool'!$D$10/('Data and Formulas'!$K$41+(('Data Tool'!$D$9*'Data and Formulas'!$K$42)+('Data Tool'!$F$9*'Data and Formulas'!$K$45)+('Data Tool'!$G$9*'Data and Formulas'!$K$46))))&lt;'Data and Formulas'!$M$54, ('Data Tool'!$D$10/('Data and Formulas'!$K$41+(('Data Tool'!$D$9*'Data and Formulas'!$K$42)+('Data Tool'!$F$9*'Data and Formulas'!$K$45)+('Data Tool'!$G$9*'Data and Formulas'!$K$46))))&gt;='Data and Formulas'!$L$54), Decile!$J44, IF(AND(('Data Tool'!$D$10/('Data and Formulas'!$K$41+(('Data Tool'!$D$9*'Data and Formulas'!$K$42)+('Data Tool'!$F$9*'Data and Formulas'!$K$45)+('Data Tool'!$G$9*'Data and Formulas'!$K$46))))&lt;'Data and Formulas'!$N$54, ('Data Tool'!$D$10/('Data and Formulas'!$K$41+(('Data Tool'!$D$9*'Data and Formulas'!$K$42)+('Data Tool'!$F$9*'Data and Formulas'!$K$45)+('Data Tool'!$G$9*'Data and Formulas'!$K$46))))&gt;='Data and Formulas'!$M$54),  Decile!$K44, IF(AND(('Data Tool'!$D$10/('Data and Formulas'!$K$41+(('Data Tool'!$D$9*'Data and Formulas'!$K$42)+('Data Tool'!$F$9*'Data and Formulas'!$K$45)+('Data Tool'!$G$9*'Data and Formulas'!$K$46))))&lt;'Data and Formulas'!$O$54, ('Data Tool'!$D$10/('Data and Formulas'!$K$41+(('Data Tool'!$D$9*'Data and Formulas'!$K$42)+('Data Tool'!$F$9*'Data and Formulas'!$K$45)+('Data Tool'!$G$9*'Data and Formulas'!$K$46))))&gt;='Data and Formulas'!$N$54), Decile!$L44, IF(('Data Tool'!$D$10/('Data and Formulas'!$K$41+(('Data Tool'!$D$9*'Data and Formulas'!$K$42)+('Data Tool'!$F$9*'Data and Formulas'!$K$45)+('Data Tool'!$G$9*'Data and Formulas'!$K$46))))&gt;='Data and Formulas'!$O$54, Decile!$M44))))))))))</f>
        <v>0.13563383656841602</v>
      </c>
      <c r="F12" s="27">
        <f>IF('Data Tool'!$G$15="United Kingdom",'Data and Formulas'!$C133, IF('Data Tool'!$G$15="England",'Data and Formulas'!$D133, IF('Data Tool'!$G$15="North East",'Data and Formulas'!$E133,IF('Data Tool'!$G$15="North West",'Data and Formulas'!$F133, IF('Data Tool'!$G$15="Yorkshire and The Humber",'Data and Formulas'!$G133,IF('Data Tool'!$G$15="East Midlands",'Data and Formulas'!$H133,IF('Data Tool'!$G$15="West Midlands",'Data and Formulas'!$I133, IF('Data Tool'!$G$15="East",'Data and Formulas'!$J133, IF('Data Tool'!$G$15="London",'Data and Formulas'!$K133, IF('Data Tool'!$G$15="South East",'Data and Formulas'!$L133, IF('Data Tool'!$G$15="South West",'Data and Formulas'!$M133, IF('Data Tool'!$G$15="Wales",'Data and Formulas'!$N133,IF('Data Tool'!$G$15="Scotland",'Data and Formulas'!$O133, IF('Data Tool'!$G$15="Northern Ireland",'Data and Formulas'!$P133))))))))))))))</f>
        <v>0.14958553127354937</v>
      </c>
      <c r="G12" s="222">
        <f>IF('Data Tool'!$G$14&lt;=29, 'Data and Formulas'!$D100, IF(AND('Data Tool'!$G$14&gt;=30,'Data Tool'!$G$14&lt;=49), 'Data and Formulas'!$E100, IF(AND('Data Tool'!$G$14&gt;=50,'Data Tool'!$G$14&lt;=64), 'Data and Formulas'!$F100, IF(AND('Data Tool'!$G$14&gt;=65,'Data Tool'!$G$14&lt;=74), 'Data and Formulas'!$G100, IF('Data Tool'!$G$14&gt;75, 'Data and Formulas'!$H100)))))</f>
        <v>0.14759224515322078</v>
      </c>
      <c r="H12" s="221" t="s">
        <v>130</v>
      </c>
      <c r="I12" s="27">
        <f t="shared" si="0"/>
        <v>0.14211136239090055</v>
      </c>
      <c r="J12" s="27">
        <f t="shared" si="1"/>
        <v>0.14427053766506207</v>
      </c>
      <c r="K12" s="27"/>
      <c r="L12" s="189" t="s">
        <v>36</v>
      </c>
      <c r="M12" s="192">
        <f>I13</f>
        <v>3.3717703728522584E-2</v>
      </c>
      <c r="N12" s="17"/>
      <c r="O12" s="35"/>
      <c r="P12" s="35"/>
      <c r="Q12" s="35"/>
      <c r="R12" s="15"/>
      <c r="S12" s="212" t="s">
        <v>126</v>
      </c>
      <c r="T12" s="52"/>
      <c r="U12" s="52"/>
      <c r="V12" s="27">
        <f>IF(('Data Tool'!$AI$7/('Data and Formulas'!$K$41+(('Data Tool'!$AI$6*'Data and Formulas'!$K$42)+('Data Tool'!$AK$6*'Data and Formulas'!$K$45)+('Data Tool'!$AL$6*'Data and Formulas'!$K$46))))&lt;'Data and Formulas'!$G$54, Decile!$D39, IF(AND(('Data Tool'!$AI$7/('Data and Formulas'!$K$41+(('Data Tool'!$AI$6*'Data and Formulas'!$K$42)+('Data Tool'!$AK$6*'Data and Formulas'!$K$45)+('Data Tool'!$AL$6*'Data and Formulas'!$K$46))))&lt;'Data and Formulas'!$H$54, ('Data Tool'!$AI$7/('Data and Formulas'!$K$41+(('Data Tool'!$AI$6*'Data and Formulas'!$K$42)+('Data Tool'!$AK$6*'Data and Formulas'!$K$45)+('Data Tool'!$AL$6*'Data and Formulas'!$K$46)))) &gt;='Data and Formulas'!$G$54),  Decile!$E39, IF(AND(('Data Tool'!$AI$7/('Data and Formulas'!$K$41+(('Data Tool'!$AI$6*'Data and Formulas'!$K$42)+('Data Tool'!$AK$6*'Data and Formulas'!$K$45)+('Data Tool'!$AL$6*'Data and Formulas'!$K$46))))&lt;'Data and Formulas'!$I$54, ('Data Tool'!$AI$7/('Data and Formulas'!$K$41+(('Data Tool'!$AI$6*'Data and Formulas'!$K$42)+('Data Tool'!$AK$6*'Data and Formulas'!$K$45)+('Data Tool'!$AL$6*'Data and Formulas'!$K$46))))&gt;='Data and Formulas'!$H$54), Decile!$F39, IF(AND(('Data Tool'!$AI$7/('Data and Formulas'!$K$41+(('Data Tool'!$AI$6*'Data and Formulas'!$K$42)+('Data Tool'!$AK$6*'Data and Formulas'!$K$45)+('Data Tool'!$AL$6*'Data and Formulas'!$K$46))))&lt;'Data and Formulas'!$J$54, ('Data Tool'!$AI$7/('Data and Formulas'!$K$41+(('Data Tool'!$AI$6*'Data and Formulas'!$K$42)+('Data Tool'!$AK$6*'Data and Formulas'!$K$45)+('Data Tool'!$AL$6*'Data and Formulas'!$K$46))))&gt;='Data and Formulas'!$I$54), Decile!$G39, IF(AND(('Data Tool'!$AI$7/('Data and Formulas'!$K$41+(('Data Tool'!$AI$6*'Data and Formulas'!$K$42)+('Data Tool'!$AK$6*'Data and Formulas'!$K$45)+('Data Tool'!$AL$6*'Data and Formulas'!$K$46))))&lt;'Data and Formulas'!$K$54, ('Data Tool'!$AI$7/('Data and Formulas'!$K$41+(('Data Tool'!$AI$6*'Data and Formulas'!$K$42)+('Data Tool'!$AK$6*'Data and Formulas'!$K$45)+('Data Tool'!$AL$6*'Data and Formulas'!$K$46))))&gt;='Data and Formulas'!$J$54), Decile!$H39, IF(AND(('Data Tool'!$AI$7/('Data and Formulas'!$K$41+(('Data Tool'!$AI$6*'Data and Formulas'!$K$42)+('Data Tool'!$AK$6*'Data and Formulas'!$K$45)+('Data Tool'!$AL$6*'Data and Formulas'!$K$46))))&lt;'Data and Formulas'!$L$54, ('Data Tool'!$AI$7/('Data and Formulas'!$K$41+(('Data Tool'!$AI$6*'Data and Formulas'!$K$42)+('Data Tool'!$AK$6*'Data and Formulas'!$K$45)+('Data Tool'!$AL$6*'Data and Formulas'!$K$46))))&gt;='Data and Formulas'!$K$54), Decile!$I39, IF(AND(('Data Tool'!$AI$7/('Data and Formulas'!$K$41+(('Data Tool'!$AI$6*'Data and Formulas'!$K$42)+('Data Tool'!$AK$6*'Data and Formulas'!$K$45)+('Data Tool'!$AL$6*'Data and Formulas'!$K$46))))&lt;'Data and Formulas'!$M$54, ('Data Tool'!$AI$7/('Data and Formulas'!$K$41+(('Data Tool'!$AI$6*'Data and Formulas'!$K$42)+('Data Tool'!$AK$6*'Data and Formulas'!$K$45)+('Data Tool'!$AL$6*'Data and Formulas'!$K$46))))&gt;='Data and Formulas'!$L$54), Decile!$J39, IF(AND(('Data Tool'!$AI$7/('Data and Formulas'!$K$41+(('Data Tool'!$AI$6*'Data and Formulas'!$K$42)+('Data Tool'!$AK$6*'Data and Formulas'!$K$45)+('Data Tool'!$AL$6*'Data and Formulas'!$K$46))))&lt;'Data and Formulas'!$G$62, ('Data Tool'!$AI$7/('Data and Formulas'!$K$41+(('Data Tool'!$AI$6*'Data and Formulas'!$K$42)+('Data Tool'!$AK$6*'Data and Formulas'!$K$45)+('Data Tool'!$AL$6*'Data and Formulas'!$K$46))))&gt;='Data and Formulas'!$M$54),  Decile!$K39, IF(AND(('Data Tool'!$AI$7/('Data and Formulas'!$K$41+(('Data Tool'!$AI$6*'Data and Formulas'!$K$42)+('Data Tool'!$AK$6*'Data and Formulas'!$K$45)+('Data Tool'!$AL$6*'Data and Formulas'!$K$46))))&lt;'Data and Formulas'!$O$54, ('Data Tool'!$AI$7/('Data and Formulas'!$K$41+(('Data Tool'!$AI$6*'Data and Formulas'!$K$42)+('Data Tool'!$AK$6*'Data and Formulas'!$K$45)+('Data Tool'!$AL$6*'Data and Formulas'!$K$46))))&gt;='Data and Formulas'!$G$62), Decile!$L39, IF(('Data Tool'!$AI$7/('Data and Formulas'!$K$41+(('Data Tool'!$AI$6*'Data and Formulas'!$K$42)+('Data Tool'!$AK$6*'Data and Formulas'!$K$45)+('Data Tool'!$AL$6*'Data and Formulas'!$K$46))))&gt;='Data and Formulas'!$O$54, Decile!$M39))))))))))</f>
        <v>2.3993954279236729E-2</v>
      </c>
      <c r="W12" s="27">
        <f>IF('Data Tool'!$AI$10="United Kingdom",'Data and Formulas'!$C128, IF('Data Tool'!$AI$10="England",'Data and Formulas'!$D128, IF('Data Tool'!$AI$10="North East",'Data and Formulas'!$E128,IF('Data Tool'!$AI$10="North West",'Data and Formulas'!$F128, IF('Data Tool'!$AI$10="Yorkshire and The Humber",'Data and Formulas'!$G128,IF('Data Tool'!$AI$10="East Midlands",'Data and Formulas'!$H128,IF('Data Tool'!$AI$10="West Midlands",'Data and Formulas'!$I128, IF('Data Tool'!$AI$10="East",'Data and Formulas'!$J128, IF('Data Tool'!$AI$10="London",'Data and Formulas'!$K128, IF('Data Tool'!$AI$10="South East",'Data and Formulas'!$L128, IF('Data Tool'!$AI$10="South West",'Data and Formulas'!$M128, IF('Data Tool'!$AI$10="Wales",'Data and Formulas'!$N128,IF('Data Tool'!$AI$10="Scotland",'Data and Formulas'!$O128, IF('Data Tool'!$AI$10="Northern Ireland",'Data and Formulas'!$P128))))))))))))))</f>
        <v>2.3762807935469806E-2</v>
      </c>
      <c r="X12" s="28">
        <f>IF('Data Tool'!$AI$9&lt;=29, 'Data and Formulas'!$D95, IF(AND('Data Tool'!$AI$9&gt;=30,'Data Tool'!$AI$9&lt;=49), 'Data and Formulas'!$E95, IF(AND('Data Tool'!$AI$9&gt;=50,'Data Tool'!$AI$9&lt;=64), 'Data and Formulas'!$F95, IF(AND('Data Tool'!$AI$9&gt;=65,'Data Tool'!$AI$9&lt;=74), 'Data and Formulas'!$G95, IF('Data Tool'!$AI$9&gt;75, 'Data and Formulas'!$H95)))))</f>
        <v>1.8761726078799248E-2</v>
      </c>
      <c r="Y12" s="27" t="s">
        <v>126</v>
      </c>
      <c r="Z12" s="27">
        <f t="shared" ref="Z12:Z23" si="3">AVERAGE(V12*0.5)+(W12*0.25)+(X12*0.25)</f>
        <v>2.262811064318563E-2</v>
      </c>
      <c r="AA12" s="27">
        <f t="shared" si="2"/>
        <v>2.2172829431168595E-2</v>
      </c>
      <c r="AB12" s="4"/>
      <c r="AC12" s="4"/>
      <c r="AD12" s="4"/>
      <c r="AE12" s="189" t="s">
        <v>114</v>
      </c>
      <c r="AF12" s="192">
        <f>Z19+Z21</f>
        <v>0.21292762319526348</v>
      </c>
      <c r="AG12" s="190"/>
    </row>
    <row r="13" spans="1:33">
      <c r="B13" s="212" t="s">
        <v>119</v>
      </c>
      <c r="C13" s="52"/>
      <c r="D13" s="52"/>
      <c r="E13" s="27">
        <f>IF(('Data Tool'!$D$10/('Data and Formulas'!$K$41+(('Data Tool'!$D$9*'Data and Formulas'!$K$42)+('Data Tool'!$F$9*'Data and Formulas'!$K$45)+('Data Tool'!$G$9*'Data and Formulas'!$K$46))))&lt;'Data and Formulas'!$G$54, Decile!$D45, IF(AND(('Data Tool'!$D$10/('Data and Formulas'!$K$41+(('Data Tool'!$D$9*'Data and Formulas'!$K$42)+('Data Tool'!$F$9*'Data and Formulas'!$K$45)+('Data Tool'!$G$9*'Data and Formulas'!$K$46))))&lt;'Data and Formulas'!$H$54, ('Data Tool'!$D$10/('Data and Formulas'!$K$41+(('Data Tool'!$D$9*'Data and Formulas'!$K$42)+('Data Tool'!$F$9*'Data and Formulas'!$K$45)+('Data Tool'!$G$9*'Data and Formulas'!$K$46)))) &gt;='Data and Formulas'!$G$54),  Decile!$E45, IF(AND(('Data Tool'!$D$10/('Data and Formulas'!$K$41+(('Data Tool'!$D$9*'Data and Formulas'!$K$42)+('Data Tool'!$F$9*'Data and Formulas'!$K$45)+('Data Tool'!$G$9*'Data and Formulas'!$K$46))))&lt;'Data and Formulas'!$I$54, ('Data Tool'!$D$10/('Data and Formulas'!$K$41+(('Data Tool'!$D$9*'Data and Formulas'!$K$42)+('Data Tool'!$F$9*'Data and Formulas'!$K$45)+('Data Tool'!$G$9*'Data and Formulas'!$K$46))))&gt;='Data and Formulas'!$H$54), Decile!$F45, IF(AND(('Data Tool'!$D$10/('Data and Formulas'!$K$41+(('Data Tool'!$D$9*'Data and Formulas'!$K$42)+('Data Tool'!$F$9*'Data and Formulas'!$K$45)+('Data Tool'!$G$9*'Data and Formulas'!$K$46))))&lt;'Data and Formulas'!$J$54, ('Data Tool'!$D$10/('Data and Formulas'!$K$41+(('Data Tool'!$D$9*'Data and Formulas'!$K$42)+('Data Tool'!$F$9*'Data and Formulas'!$K$45)+('Data Tool'!$G$9*'Data and Formulas'!$K$46))))&gt;='Data and Formulas'!$I$54), Decile!$G45, IF(AND(('Data Tool'!$D$10/('Data and Formulas'!$K$41+(('Data Tool'!$D$9*'Data and Formulas'!$K$42)+('Data Tool'!$F$9*'Data and Formulas'!$K$45)+('Data Tool'!$G$9*'Data and Formulas'!$K$46))))&lt;'Data and Formulas'!$K$54, ('Data Tool'!$D$10/('Data and Formulas'!$K$41+(('Data Tool'!$D$9*'Data and Formulas'!$K$42)+('Data Tool'!$F$9*'Data and Formulas'!$K$45)+('Data Tool'!$G$9*'Data and Formulas'!$K$46))))&gt;='Data and Formulas'!$J$54), Decile!$H45, IF(AND(('Data Tool'!$D$10/('Data and Formulas'!$K$41+(('Data Tool'!$D$9*'Data and Formulas'!$K$42)+('Data Tool'!$F$9*'Data and Formulas'!$K$45)+('Data Tool'!$G$9*'Data and Formulas'!$K$46))))&lt;'Data and Formulas'!$L$54, ('Data Tool'!$D$10/('Data and Formulas'!$K$41+(('Data Tool'!$D$9*'Data and Formulas'!$K$42)+('Data Tool'!$F$9*'Data and Formulas'!$K$45)+('Data Tool'!$G$9*'Data and Formulas'!$K$46))))&gt;='Data and Formulas'!$K$54), Decile!$I45, IF(AND(('Data Tool'!$D$10/('Data and Formulas'!$K$41+(('Data Tool'!$D$9*'Data and Formulas'!$K$42)+('Data Tool'!$F$9*'Data and Formulas'!$K$45)+('Data Tool'!$G$9*'Data and Formulas'!$K$46))))&lt;'Data and Formulas'!$M$54, ('Data Tool'!$D$10/('Data and Formulas'!$K$41+(('Data Tool'!$D$9*'Data and Formulas'!$K$42)+('Data Tool'!$F$9*'Data and Formulas'!$K$45)+('Data Tool'!$G$9*'Data and Formulas'!$K$46))))&gt;='Data and Formulas'!$L$54), Decile!$J45, IF(AND(('Data Tool'!$D$10/('Data and Formulas'!$K$41+(('Data Tool'!$D$9*'Data and Formulas'!$K$42)+('Data Tool'!$F$9*'Data and Formulas'!$K$45)+('Data Tool'!$G$9*'Data and Formulas'!$K$46))))&lt;'Data and Formulas'!$N$54, ('Data Tool'!$D$10/('Data and Formulas'!$K$41+(('Data Tool'!$D$9*'Data and Formulas'!$K$42)+('Data Tool'!$F$9*'Data and Formulas'!$K$45)+('Data Tool'!$G$9*'Data and Formulas'!$K$46))))&gt;='Data and Formulas'!$M$54),  Decile!$K45, IF(AND(('Data Tool'!$D$10/('Data and Formulas'!$K$41+(('Data Tool'!$D$9*'Data and Formulas'!$K$42)+('Data Tool'!$F$9*'Data and Formulas'!$K$45)+('Data Tool'!$G$9*'Data and Formulas'!$K$46))))&lt;'Data and Formulas'!$O$54, ('Data Tool'!$D$10/('Data and Formulas'!$K$41+(('Data Tool'!$D$9*'Data and Formulas'!$K$42)+('Data Tool'!$F$9*'Data and Formulas'!$K$45)+('Data Tool'!$G$9*'Data and Formulas'!$K$46))))&gt;='Data and Formulas'!$N$54), Decile!$L45, IF(('Data Tool'!$D$10/('Data and Formulas'!$K$41+(('Data Tool'!$D$9*'Data and Formulas'!$K$42)+('Data Tool'!$F$9*'Data and Formulas'!$K$45)+('Data Tool'!$G$9*'Data and Formulas'!$K$46))))&gt;='Data and Formulas'!$O$54, Decile!$M45))))))))))</f>
        <v>3.5945363048166784E-2</v>
      </c>
      <c r="F13" s="27">
        <f>IF('Data Tool'!$G$15="United Kingdom",'Data and Formulas'!$C134, IF('Data Tool'!$G$15="England",'Data and Formulas'!$D134, IF('Data Tool'!$G$15="North East",'Data and Formulas'!$E134,IF('Data Tool'!$G$15="North West",'Data and Formulas'!$F134, IF('Data Tool'!$G$15="Yorkshire and The Humber",'Data and Formulas'!$G134,IF('Data Tool'!$G$15="East Midlands",'Data and Formulas'!$H134,IF('Data Tool'!$G$15="West Midlands",'Data and Formulas'!$I134, IF('Data Tool'!$G$15="East",'Data and Formulas'!$J134, IF('Data Tool'!$G$15="London",'Data and Formulas'!$K134, IF('Data Tool'!$G$15="South East",'Data and Formulas'!$L134, IF('Data Tool'!$G$15="South West",'Data and Formulas'!$M134, IF('Data Tool'!$G$15="Wales",'Data and Formulas'!$N134,IF('Data Tool'!$G$15="Scotland",'Data and Formulas'!$O134, IF('Data Tool'!$G$15="Northern Ireland",'Data and Formulas'!$P134))))))))))))))</f>
        <v>3.1085154483798044E-2</v>
      </c>
      <c r="G13" s="222">
        <f>IF('Data Tool'!$G$14&lt;=29, 'Data and Formulas'!$D101, IF(AND('Data Tool'!$G$14&gt;=30,'Data Tool'!$G$14&lt;=49), 'Data and Formulas'!$E101, IF(AND('Data Tool'!$G$14&gt;=50,'Data Tool'!$G$14&lt;=64), 'Data and Formulas'!$F101, IF(AND('Data Tool'!$G$14&gt;=65,'Data Tool'!$G$14&lt;=74), 'Data and Formulas'!$G101, IF('Data Tool'!$G$14&gt;75, 'Data and Formulas'!$H101)))))</f>
        <v>3.1894934333958722E-2</v>
      </c>
      <c r="H13" s="221" t="s">
        <v>119</v>
      </c>
      <c r="I13" s="27">
        <f t="shared" si="0"/>
        <v>3.3717703728522584E-2</v>
      </c>
      <c r="J13" s="27">
        <f t="shared" si="1"/>
        <v>3.2975150621974515E-2</v>
      </c>
      <c r="K13" s="27"/>
      <c r="L13" s="189" t="s">
        <v>33</v>
      </c>
      <c r="M13" s="192">
        <f>I10</f>
        <v>6.370008839527691E-2</v>
      </c>
      <c r="N13" s="17"/>
      <c r="O13" s="35"/>
      <c r="P13" s="33"/>
      <c r="Q13" s="33"/>
      <c r="R13" s="15"/>
      <c r="S13" s="212" t="s">
        <v>127</v>
      </c>
      <c r="T13" s="52"/>
      <c r="U13" s="52"/>
      <c r="V13" s="27">
        <f>IF(('Data Tool'!$AI$7/('Data and Formulas'!$K$41+(('Data Tool'!$AI$6*'Data and Formulas'!$K$42)+('Data Tool'!$AK$6*'Data and Formulas'!$K$45)+('Data Tool'!$AL$6*'Data and Formulas'!$K$46))))&lt;'Data and Formulas'!$G$54, Decile!$D40, IF(AND(('Data Tool'!$AI$7/('Data and Formulas'!$K$41+(('Data Tool'!$AI$6*'Data and Formulas'!$K$42)+('Data Tool'!$AK$6*'Data and Formulas'!$K$45)+('Data Tool'!$AL$6*'Data and Formulas'!$K$46))))&lt;'Data and Formulas'!$H$54, ('Data Tool'!$AI$7/('Data and Formulas'!$K$41+(('Data Tool'!$AI$6*'Data and Formulas'!$K$42)+('Data Tool'!$AK$6*'Data and Formulas'!$K$45)+('Data Tool'!$AL$6*'Data and Formulas'!$K$46)))) &gt;='Data and Formulas'!$G$54),  Decile!$E40, IF(AND(('Data Tool'!$AI$7/('Data and Formulas'!$K$41+(('Data Tool'!$AI$6*'Data and Formulas'!$K$42)+('Data Tool'!$AK$6*'Data and Formulas'!$K$45)+('Data Tool'!$AL$6*'Data and Formulas'!$K$46))))&lt;'Data and Formulas'!$I$54, ('Data Tool'!$AI$7/('Data and Formulas'!$K$41+(('Data Tool'!$AI$6*'Data and Formulas'!$K$42)+('Data Tool'!$AK$6*'Data and Formulas'!$K$45)+('Data Tool'!$AL$6*'Data and Formulas'!$K$46))))&gt;='Data and Formulas'!$H$54), Decile!$F40, IF(AND(('Data Tool'!$AI$7/('Data and Formulas'!$K$41+(('Data Tool'!$AI$6*'Data and Formulas'!$K$42)+('Data Tool'!$AK$6*'Data and Formulas'!$K$45)+('Data Tool'!$AL$6*'Data and Formulas'!$K$46))))&lt;'Data and Formulas'!$J$54, ('Data Tool'!$AI$7/('Data and Formulas'!$K$41+(('Data Tool'!$AI$6*'Data and Formulas'!$K$42)+('Data Tool'!$AK$6*'Data and Formulas'!$K$45)+('Data Tool'!$AL$6*'Data and Formulas'!$K$46))))&gt;='Data and Formulas'!$I$54), Decile!$G40, IF(AND(('Data Tool'!$AI$7/('Data and Formulas'!$K$41+(('Data Tool'!$AI$6*'Data and Formulas'!$K$42)+('Data Tool'!$AK$6*'Data and Formulas'!$K$45)+('Data Tool'!$AL$6*'Data and Formulas'!$K$46))))&lt;'Data and Formulas'!$K$54, ('Data Tool'!$AI$7/('Data and Formulas'!$K$41+(('Data Tool'!$AI$6*'Data and Formulas'!$K$42)+('Data Tool'!$AK$6*'Data and Formulas'!$K$45)+('Data Tool'!$AL$6*'Data and Formulas'!$K$46))))&gt;='Data and Formulas'!$J$54), Decile!$H40, IF(AND(('Data Tool'!$AI$7/('Data and Formulas'!$K$41+(('Data Tool'!$AI$6*'Data and Formulas'!$K$42)+('Data Tool'!$AK$6*'Data and Formulas'!$K$45)+('Data Tool'!$AL$6*'Data and Formulas'!$K$46))))&lt;'Data and Formulas'!$L$54, ('Data Tool'!$AI$7/('Data and Formulas'!$K$41+(('Data Tool'!$AI$6*'Data and Formulas'!$K$42)+('Data Tool'!$AK$6*'Data and Formulas'!$K$45)+('Data Tool'!$AL$6*'Data and Formulas'!$K$46))))&gt;='Data and Formulas'!$K$54), Decile!$I40, IF(AND(('Data Tool'!$AI$7/('Data and Formulas'!$K$41+(('Data Tool'!$AI$6*'Data and Formulas'!$K$42)+('Data Tool'!$AK$6*'Data and Formulas'!$K$45)+('Data Tool'!$AL$6*'Data and Formulas'!$K$46))))&lt;'Data and Formulas'!$M$54, ('Data Tool'!$AI$7/('Data and Formulas'!$K$41+(('Data Tool'!$AI$6*'Data and Formulas'!$K$42)+('Data Tool'!$AK$6*'Data and Formulas'!$K$45)+('Data Tool'!$AL$6*'Data and Formulas'!$K$46))))&gt;='Data and Formulas'!$L$54), Decile!$J40, IF(AND(('Data Tool'!$AI$7/('Data and Formulas'!$K$41+(('Data Tool'!$AI$6*'Data and Formulas'!$K$42)+('Data Tool'!$AK$6*'Data and Formulas'!$K$45)+('Data Tool'!$AL$6*'Data and Formulas'!$K$46))))&lt;'Data and Formulas'!$G$62, ('Data Tool'!$AI$7/('Data and Formulas'!$K$41+(('Data Tool'!$AI$6*'Data and Formulas'!$K$42)+('Data Tool'!$AK$6*'Data and Formulas'!$K$45)+('Data Tool'!$AL$6*'Data and Formulas'!$K$46))))&gt;='Data and Formulas'!$M$54),  Decile!$K40, IF(AND(('Data Tool'!$AI$7/('Data and Formulas'!$K$41+(('Data Tool'!$AI$6*'Data and Formulas'!$K$42)+('Data Tool'!$AK$6*'Data and Formulas'!$K$45)+('Data Tool'!$AL$6*'Data and Formulas'!$K$46))))&lt;'Data and Formulas'!$O$54, ('Data Tool'!$AI$7/('Data and Formulas'!$K$41+(('Data Tool'!$AI$6*'Data and Formulas'!$K$42)+('Data Tool'!$AK$6*'Data and Formulas'!$K$45)+('Data Tool'!$AL$6*'Data and Formulas'!$K$46))))&gt;='Data and Formulas'!$G$62), Decile!$L40, IF(('Data Tool'!$AI$7/('Data and Formulas'!$K$41+(('Data Tool'!$AI$6*'Data and Formulas'!$K$42)+('Data Tool'!$AK$6*'Data and Formulas'!$K$45)+('Data Tool'!$AL$6*'Data and Formulas'!$K$46))))&gt;='Data and Formulas'!$O$54, Decile!$M40))))))))))</f>
        <v>4.5342905724541853E-2</v>
      </c>
      <c r="W13" s="27">
        <f>IF('Data Tool'!$AI$10="United Kingdom",'Data and Formulas'!$C129, IF('Data Tool'!$AI$10="England",'Data and Formulas'!$D129, IF('Data Tool'!$AI$10="North East",'Data and Formulas'!$E129,IF('Data Tool'!$AI$10="North West",'Data and Formulas'!$F129, IF('Data Tool'!$AI$10="Yorkshire and The Humber",'Data and Formulas'!$G129,IF('Data Tool'!$AI$10="East Midlands",'Data and Formulas'!$H129,IF('Data Tool'!$AI$10="West Midlands",'Data and Formulas'!$I129, IF('Data Tool'!$AI$10="East",'Data and Formulas'!$J129, IF('Data Tool'!$AI$10="London",'Data and Formulas'!$K129, IF('Data Tool'!$AI$10="South East",'Data and Formulas'!$L129, IF('Data Tool'!$AI$10="South West",'Data and Formulas'!$M129, IF('Data Tool'!$AI$10="Wales",'Data and Formulas'!$N129,IF('Data Tool'!$AI$10="Scotland",'Data and Formulas'!$O129, IF('Data Tool'!$AI$10="Northern Ireland",'Data and Formulas'!$P129))))))))))))))</f>
        <v>4.7961630695443645E-2</v>
      </c>
      <c r="X13" s="28">
        <f>IF('Data Tool'!$AI$9&lt;=29, 'Data and Formulas'!$D96, IF(AND('Data Tool'!$AI$9&gt;=30,'Data Tool'!$AI$9&lt;=49), 'Data and Formulas'!$E96, IF(AND('Data Tool'!$AI$9&gt;=50,'Data Tool'!$AI$9&lt;=64), 'Data and Formulas'!$F96, IF(AND('Data Tool'!$AI$9&gt;=65,'Data Tool'!$AI$9&lt;=74), 'Data and Formulas'!$G96, IF('Data Tool'!$AI$9&gt;75, 'Data and Formulas'!$H96)))))</f>
        <v>4.9874921826141332E-2</v>
      </c>
      <c r="Y13" s="27" t="s">
        <v>127</v>
      </c>
      <c r="Z13" s="27">
        <f t="shared" si="3"/>
        <v>4.7130590992667171E-2</v>
      </c>
      <c r="AA13" s="27">
        <f t="shared" si="2"/>
        <v>4.7726486082042274E-2</v>
      </c>
      <c r="AB13" s="4"/>
      <c r="AC13" s="4"/>
      <c r="AD13" s="4"/>
      <c r="AE13" s="189" t="s">
        <v>151</v>
      </c>
      <c r="AF13" s="192">
        <f>Z16+Z20</f>
        <v>1.893405014611169E-2</v>
      </c>
      <c r="AG13" s="190"/>
    </row>
    <row r="14" spans="1:33">
      <c r="B14" s="212" t="s">
        <v>131</v>
      </c>
      <c r="C14" s="52"/>
      <c r="D14" s="52"/>
      <c r="E14" s="27">
        <f>IF(('Data Tool'!$D$10/('Data and Formulas'!$K$41+(('Data Tool'!$D$9*'Data and Formulas'!$K$42)+('Data Tool'!$F$9*'Data and Formulas'!$K$45)+('Data Tool'!$G$9*'Data and Formulas'!$K$46))))&lt;'Data and Formulas'!$G$54, Decile!$D46, IF(AND(('Data Tool'!$D$10/('Data and Formulas'!$K$41+(('Data Tool'!$D$9*'Data and Formulas'!$K$42)+('Data Tool'!$F$9*'Data and Formulas'!$K$45)+('Data Tool'!$G$9*'Data and Formulas'!$K$46))))&lt;'Data and Formulas'!$H$54, ('Data Tool'!$D$10/('Data and Formulas'!$K$41+(('Data Tool'!$D$9*'Data and Formulas'!$K$42)+('Data Tool'!$F$9*'Data and Formulas'!$K$45)+('Data Tool'!$G$9*'Data and Formulas'!$K$46)))) &gt;='Data and Formulas'!$G$54),  Decile!$E46, IF(AND(('Data Tool'!$D$10/('Data and Formulas'!$K$41+(('Data Tool'!$D$9*'Data and Formulas'!$K$42)+('Data Tool'!$F$9*'Data and Formulas'!$K$45)+('Data Tool'!$G$9*'Data and Formulas'!$K$46))))&lt;'Data and Formulas'!$I$54, ('Data Tool'!$D$10/('Data and Formulas'!$K$41+(('Data Tool'!$D$9*'Data and Formulas'!$K$42)+('Data Tool'!$F$9*'Data and Formulas'!$K$45)+('Data Tool'!$G$9*'Data and Formulas'!$K$46))))&gt;='Data and Formulas'!$H$54), Decile!$F46, IF(AND(('Data Tool'!$D$10/('Data and Formulas'!$K$41+(('Data Tool'!$D$9*'Data and Formulas'!$K$42)+('Data Tool'!$F$9*'Data and Formulas'!$K$45)+('Data Tool'!$G$9*'Data and Formulas'!$K$46))))&lt;'Data and Formulas'!$J$54, ('Data Tool'!$D$10/('Data and Formulas'!$K$41+(('Data Tool'!$D$9*'Data and Formulas'!$K$42)+('Data Tool'!$F$9*'Data and Formulas'!$K$45)+('Data Tool'!$G$9*'Data and Formulas'!$K$46))))&gt;='Data and Formulas'!$I$54), Decile!$G46, IF(AND(('Data Tool'!$D$10/('Data and Formulas'!$K$41+(('Data Tool'!$D$9*'Data and Formulas'!$K$42)+('Data Tool'!$F$9*'Data and Formulas'!$K$45)+('Data Tool'!$G$9*'Data and Formulas'!$K$46))))&lt;'Data and Formulas'!$K$54, ('Data Tool'!$D$10/('Data and Formulas'!$K$41+(('Data Tool'!$D$9*'Data and Formulas'!$K$42)+('Data Tool'!$F$9*'Data and Formulas'!$K$45)+('Data Tool'!$G$9*'Data and Formulas'!$K$46))))&gt;='Data and Formulas'!$J$54), Decile!$H46, IF(AND(('Data Tool'!$D$10/('Data and Formulas'!$K$41+(('Data Tool'!$D$9*'Data and Formulas'!$K$42)+('Data Tool'!$F$9*'Data and Formulas'!$K$45)+('Data Tool'!$G$9*'Data and Formulas'!$K$46))))&lt;'Data and Formulas'!$L$54, ('Data Tool'!$D$10/('Data and Formulas'!$K$41+(('Data Tool'!$D$9*'Data and Formulas'!$K$42)+('Data Tool'!$F$9*'Data and Formulas'!$K$45)+('Data Tool'!$G$9*'Data and Formulas'!$K$46))))&gt;='Data and Formulas'!$K$54), Decile!$I46, IF(AND(('Data Tool'!$D$10/('Data and Formulas'!$K$41+(('Data Tool'!$D$9*'Data and Formulas'!$K$42)+('Data Tool'!$F$9*'Data and Formulas'!$K$45)+('Data Tool'!$G$9*'Data and Formulas'!$K$46))))&lt;'Data and Formulas'!$M$54, ('Data Tool'!$D$10/('Data and Formulas'!$K$41+(('Data Tool'!$D$9*'Data and Formulas'!$K$42)+('Data Tool'!$F$9*'Data and Formulas'!$K$45)+('Data Tool'!$G$9*'Data and Formulas'!$K$46))))&gt;='Data and Formulas'!$L$54), Decile!$J46, IF(AND(('Data Tool'!$D$10/('Data and Formulas'!$K$41+(('Data Tool'!$D$9*'Data and Formulas'!$K$42)+('Data Tool'!$F$9*'Data and Formulas'!$K$45)+('Data Tool'!$G$9*'Data and Formulas'!$K$46))))&lt;'Data and Formulas'!$N$54, ('Data Tool'!$D$10/('Data and Formulas'!$K$41+(('Data Tool'!$D$9*'Data and Formulas'!$K$42)+('Data Tool'!$F$9*'Data and Formulas'!$K$45)+('Data Tool'!$G$9*'Data and Formulas'!$K$46))))&gt;='Data and Formulas'!$M$54),  Decile!$K46, IF(AND(('Data Tool'!$D$10/('Data and Formulas'!$K$41+(('Data Tool'!$D$9*'Data and Formulas'!$K$42)+('Data Tool'!$F$9*'Data and Formulas'!$K$45)+('Data Tool'!$G$9*'Data and Formulas'!$K$46))))&lt;'Data and Formulas'!$O$54, ('Data Tool'!$D$10/('Data and Formulas'!$K$41+(('Data Tool'!$D$9*'Data and Formulas'!$K$42)+('Data Tool'!$F$9*'Data and Formulas'!$K$45)+('Data Tool'!$G$9*'Data and Formulas'!$K$46))))&gt;='Data and Formulas'!$N$54), Decile!$L46, IF(('Data Tool'!$D$10/('Data and Formulas'!$K$41+(('Data Tool'!$D$9*'Data and Formulas'!$K$42)+('Data Tool'!$F$9*'Data and Formulas'!$K$45)+('Data Tool'!$G$9*'Data and Formulas'!$K$46))))&gt;='Data and Formulas'!$O$54, Decile!$M46))))))))))</f>
        <v>0.12796549245147376</v>
      </c>
      <c r="F14" s="27">
        <f>IF('Data Tool'!$G$15="United Kingdom",'Data and Formulas'!$C135, IF('Data Tool'!$G$15="England",'Data and Formulas'!$D135, IF('Data Tool'!$G$15="North East",'Data and Formulas'!$E135,IF('Data Tool'!$G$15="North West",'Data and Formulas'!$F135, IF('Data Tool'!$G$15="Yorkshire and The Humber",'Data and Formulas'!$G135,IF('Data Tool'!$G$15="East Midlands",'Data and Formulas'!$H135,IF('Data Tool'!$G$15="West Midlands",'Data and Formulas'!$I135, IF('Data Tool'!$G$15="East",'Data and Formulas'!$J135, IF('Data Tool'!$G$15="London",'Data and Formulas'!$K135, IF('Data Tool'!$G$15="South East",'Data and Formulas'!$L135, IF('Data Tool'!$G$15="South West",'Data and Formulas'!$M135, IF('Data Tool'!$G$15="Wales",'Data and Formulas'!$N135,IF('Data Tool'!$G$15="Scotland",'Data and Formulas'!$O135, IF('Data Tool'!$G$15="Northern Ireland",'Data and Formulas'!$P135))))))))))))))</f>
        <v>0.12660135644310477</v>
      </c>
      <c r="G14" s="222">
        <f>IF('Data Tool'!$G$14&lt;=29, 'Data and Formulas'!$D102, IF(AND('Data Tool'!$G$14&gt;=30,'Data Tool'!$G$14&lt;=49), 'Data and Formulas'!$E102, IF(AND('Data Tool'!$G$14&gt;=50,'Data Tool'!$G$14&lt;=64), 'Data and Formulas'!$F102, IF(AND('Data Tool'!$G$14&gt;=65,'Data Tool'!$G$14&lt;=74), 'Data and Formulas'!$G102, IF('Data Tool'!$G$14&gt;75, 'Data and Formulas'!$H102)))))</f>
        <v>0.11819887429643526</v>
      </c>
      <c r="H14" s="221" t="s">
        <v>131</v>
      </c>
      <c r="I14" s="27">
        <f t="shared" si="0"/>
        <v>0.12518280391062189</v>
      </c>
      <c r="J14" s="27">
        <f t="shared" si="1"/>
        <v>0.12425524106367127</v>
      </c>
      <c r="K14" s="27"/>
      <c r="L14" s="189" t="s">
        <v>152</v>
      </c>
      <c r="M14" s="192">
        <f>I7</f>
        <v>2.2392642471035697E-2</v>
      </c>
      <c r="N14" s="17"/>
      <c r="O14" s="35"/>
      <c r="P14" s="33"/>
      <c r="Q14" s="33"/>
      <c r="R14" s="15"/>
      <c r="S14" s="212" t="s">
        <v>128</v>
      </c>
      <c r="T14" s="52"/>
      <c r="U14" s="52"/>
      <c r="V14" s="27">
        <f>IF(('Data Tool'!$AI$7/('Data and Formulas'!$K$41+(('Data Tool'!$AI$6*'Data and Formulas'!$K$42)+('Data Tool'!$AK$6*'Data and Formulas'!$K$45)+('Data Tool'!$AL$6*'Data and Formulas'!$K$46))))&lt;'Data and Formulas'!$G$54, Decile!$D41, IF(AND(('Data Tool'!$AI$7/('Data and Formulas'!$K$41+(('Data Tool'!$AI$6*'Data and Formulas'!$K$42)+('Data Tool'!$AK$6*'Data and Formulas'!$K$45)+('Data Tool'!$AL$6*'Data and Formulas'!$K$46))))&lt;'Data and Formulas'!$H$54, ('Data Tool'!$AI$7/('Data and Formulas'!$K$41+(('Data Tool'!$AI$6*'Data and Formulas'!$K$42)+('Data Tool'!$AK$6*'Data and Formulas'!$K$45)+('Data Tool'!$AL$6*'Data and Formulas'!$K$46)))) &gt;='Data and Formulas'!$G$54),  Decile!$E41, IF(AND(('Data Tool'!$AI$7/('Data and Formulas'!$K$41+(('Data Tool'!$AI$6*'Data and Formulas'!$K$42)+('Data Tool'!$AK$6*'Data and Formulas'!$K$45)+('Data Tool'!$AL$6*'Data and Formulas'!$K$46))))&lt;'Data and Formulas'!$I$54, ('Data Tool'!$AI$7/('Data and Formulas'!$K$41+(('Data Tool'!$AI$6*'Data and Formulas'!$K$42)+('Data Tool'!$AK$6*'Data and Formulas'!$K$45)+('Data Tool'!$AL$6*'Data and Formulas'!$K$46))))&gt;='Data and Formulas'!$H$54), Decile!$F41, IF(AND(('Data Tool'!$AI$7/('Data and Formulas'!$K$41+(('Data Tool'!$AI$6*'Data and Formulas'!$K$42)+('Data Tool'!$AK$6*'Data and Formulas'!$K$45)+('Data Tool'!$AL$6*'Data and Formulas'!$K$46))))&lt;'Data and Formulas'!$J$54, ('Data Tool'!$AI$7/('Data and Formulas'!$K$41+(('Data Tool'!$AI$6*'Data and Formulas'!$K$42)+('Data Tool'!$AK$6*'Data and Formulas'!$K$45)+('Data Tool'!$AL$6*'Data and Formulas'!$K$46))))&gt;='Data and Formulas'!$I$54), Decile!$G41, IF(AND(('Data Tool'!$AI$7/('Data and Formulas'!$K$41+(('Data Tool'!$AI$6*'Data and Formulas'!$K$42)+('Data Tool'!$AK$6*'Data and Formulas'!$K$45)+('Data Tool'!$AL$6*'Data and Formulas'!$K$46))))&lt;'Data and Formulas'!$K$54, ('Data Tool'!$AI$7/('Data and Formulas'!$K$41+(('Data Tool'!$AI$6*'Data and Formulas'!$K$42)+('Data Tool'!$AK$6*'Data and Formulas'!$K$45)+('Data Tool'!$AL$6*'Data and Formulas'!$K$46))))&gt;='Data and Formulas'!$J$54), Decile!$H41, IF(AND(('Data Tool'!$AI$7/('Data and Formulas'!$K$41+(('Data Tool'!$AI$6*'Data and Formulas'!$K$42)+('Data Tool'!$AK$6*'Data and Formulas'!$K$45)+('Data Tool'!$AL$6*'Data and Formulas'!$K$46))))&lt;'Data and Formulas'!$L$54, ('Data Tool'!$AI$7/('Data and Formulas'!$K$41+(('Data Tool'!$AI$6*'Data and Formulas'!$K$42)+('Data Tool'!$AK$6*'Data and Formulas'!$K$45)+('Data Tool'!$AL$6*'Data and Formulas'!$K$46))))&gt;='Data and Formulas'!$K$54), Decile!$I41, IF(AND(('Data Tool'!$AI$7/('Data and Formulas'!$K$41+(('Data Tool'!$AI$6*'Data and Formulas'!$K$42)+('Data Tool'!$AK$6*'Data and Formulas'!$K$45)+('Data Tool'!$AL$6*'Data and Formulas'!$K$46))))&lt;'Data and Formulas'!$M$54, ('Data Tool'!$AI$7/('Data and Formulas'!$K$41+(('Data Tool'!$AI$6*'Data and Formulas'!$K$42)+('Data Tool'!$AK$6*'Data and Formulas'!$K$45)+('Data Tool'!$AL$6*'Data and Formulas'!$K$46))))&gt;='Data and Formulas'!$L$54), Decile!$J41, IF(AND(('Data Tool'!$AI$7/('Data and Formulas'!$K$41+(('Data Tool'!$AI$6*'Data and Formulas'!$K$42)+('Data Tool'!$AK$6*'Data and Formulas'!$K$45)+('Data Tool'!$AL$6*'Data and Formulas'!$K$46))))&lt;'Data and Formulas'!$G$62, ('Data Tool'!$AI$7/('Data and Formulas'!$K$41+(('Data Tool'!$AI$6*'Data and Formulas'!$K$42)+('Data Tool'!$AK$6*'Data and Formulas'!$K$45)+('Data Tool'!$AL$6*'Data and Formulas'!$K$46))))&gt;='Data and Formulas'!$M$54),  Decile!$K41, IF(AND(('Data Tool'!$AI$7/('Data and Formulas'!$K$41+(('Data Tool'!$AI$6*'Data and Formulas'!$K$42)+('Data Tool'!$AK$6*'Data and Formulas'!$K$45)+('Data Tool'!$AL$6*'Data and Formulas'!$K$46))))&lt;'Data and Formulas'!$O$54, ('Data Tool'!$AI$7/('Data and Formulas'!$K$41+(('Data Tool'!$AI$6*'Data and Formulas'!$K$42)+('Data Tool'!$AK$6*'Data and Formulas'!$K$45)+('Data Tool'!$AL$6*'Data and Formulas'!$K$46))))&gt;='Data and Formulas'!$G$62), Decile!$L41, IF(('Data Tool'!$AI$7/('Data and Formulas'!$K$41+(('Data Tool'!$AI$6*'Data and Formulas'!$K$42)+('Data Tool'!$AK$6*'Data and Formulas'!$K$45)+('Data Tool'!$AL$6*'Data and Formulas'!$K$46))))&gt;='Data and Formulas'!$O$54, Decile!$M41))))))))))</f>
        <v>0.1269601360287172</v>
      </c>
      <c r="W14" s="27">
        <f>IF('Data Tool'!$AI$10="United Kingdom",'Data and Formulas'!$C130, IF('Data Tool'!$AI$10="England",'Data and Formulas'!$D130, IF('Data Tool'!$AI$10="North East",'Data and Formulas'!$E130,IF('Data Tool'!$AI$10="North West",'Data and Formulas'!$F130, IF('Data Tool'!$AI$10="Yorkshire and The Humber",'Data and Formulas'!$G130,IF('Data Tool'!$AI$10="East Midlands",'Data and Formulas'!$H130,IF('Data Tool'!$AI$10="West Midlands",'Data and Formulas'!$I130, IF('Data Tool'!$AI$10="East",'Data and Formulas'!$J130, IF('Data Tool'!$AI$10="London",'Data and Formulas'!$K130, IF('Data Tool'!$AI$10="South East",'Data and Formulas'!$L130, IF('Data Tool'!$AI$10="South West",'Data and Formulas'!$M130, IF('Data Tool'!$AI$10="Wales",'Data and Formulas'!$N130,IF('Data Tool'!$AI$10="Scotland",'Data and Formulas'!$O130, IF('Data Tool'!$AI$10="Northern Ireland",'Data and Formulas'!$P130))))))))))))))</f>
        <v>0.12557226945716154</v>
      </c>
      <c r="X14" s="28">
        <f>IF('Data Tool'!$AI$9&lt;=29, 'Data and Formulas'!$D97, IF(AND('Data Tool'!$AI$9&gt;=30,'Data Tool'!$AI$9&lt;=49), 'Data and Formulas'!$E97, IF(AND('Data Tool'!$AI$9&gt;=50,'Data Tool'!$AI$9&lt;=64), 'Data and Formulas'!$F97, IF(AND('Data Tool'!$AI$9&gt;=65,'Data Tool'!$AI$9&lt;=74), 'Data and Formulas'!$G97, IF('Data Tool'!$AI$9&gt;75, 'Data and Formulas'!$H97)))))</f>
        <v>0.13758599124452783</v>
      </c>
      <c r="Y14" s="27" t="s">
        <v>128</v>
      </c>
      <c r="Z14" s="27">
        <f t="shared" si="3"/>
        <v>0.12926963318978094</v>
      </c>
      <c r="AA14" s="27">
        <f t="shared" si="2"/>
        <v>0.13003946557680221</v>
      </c>
      <c r="AB14" s="24"/>
      <c r="AC14" s="24"/>
      <c r="AD14" s="24"/>
      <c r="AE14" s="189" t="s">
        <v>35</v>
      </c>
      <c r="AF14" s="192">
        <f>Z17</f>
        <v>0.1464025398722793</v>
      </c>
      <c r="AG14" s="213"/>
    </row>
    <row r="15" spans="1:33">
      <c r="B15" s="212" t="s">
        <v>121</v>
      </c>
      <c r="C15" s="52"/>
      <c r="D15" s="52"/>
      <c r="E15" s="27">
        <f>IF(('Data Tool'!$D$10/('Data and Formulas'!$K$41+(('Data Tool'!$D$9*'Data and Formulas'!$K$42)+('Data Tool'!$F$9*'Data and Formulas'!$K$45)+('Data Tool'!$G$9*'Data and Formulas'!$K$46))))&lt;'Data and Formulas'!$G$54, Decile!$D47, IF(AND(('Data Tool'!$D$10/('Data and Formulas'!$K$41+(('Data Tool'!$D$9*'Data and Formulas'!$K$42)+('Data Tool'!$F$9*'Data and Formulas'!$K$45)+('Data Tool'!$G$9*'Data and Formulas'!$K$46))))&lt;'Data and Formulas'!$H$54, ('Data Tool'!$D$10/('Data and Formulas'!$K$41+(('Data Tool'!$D$9*'Data and Formulas'!$K$42)+('Data Tool'!$F$9*'Data and Formulas'!$K$45)+('Data Tool'!$G$9*'Data and Formulas'!$K$46)))) &gt;='Data and Formulas'!$G$54),  Decile!$E47, IF(AND(('Data Tool'!$D$10/('Data and Formulas'!$K$41+(('Data Tool'!$D$9*'Data and Formulas'!$K$42)+('Data Tool'!$F$9*'Data and Formulas'!$K$45)+('Data Tool'!$G$9*'Data and Formulas'!$K$46))))&lt;'Data and Formulas'!$I$54, ('Data Tool'!$D$10/('Data and Formulas'!$K$41+(('Data Tool'!$D$9*'Data and Formulas'!$K$42)+('Data Tool'!$F$9*'Data and Formulas'!$K$45)+('Data Tool'!$G$9*'Data and Formulas'!$K$46))))&gt;='Data and Formulas'!$H$54), Decile!$F47, IF(AND(('Data Tool'!$D$10/('Data and Formulas'!$K$41+(('Data Tool'!$D$9*'Data and Formulas'!$K$42)+('Data Tool'!$F$9*'Data and Formulas'!$K$45)+('Data Tool'!$G$9*'Data and Formulas'!$K$46))))&lt;'Data and Formulas'!$J$54, ('Data Tool'!$D$10/('Data and Formulas'!$K$41+(('Data Tool'!$D$9*'Data and Formulas'!$K$42)+('Data Tool'!$F$9*'Data and Formulas'!$K$45)+('Data Tool'!$G$9*'Data and Formulas'!$K$46))))&gt;='Data and Formulas'!$I$54), Decile!$G47, IF(AND(('Data Tool'!$D$10/('Data and Formulas'!$K$41+(('Data Tool'!$D$9*'Data and Formulas'!$K$42)+('Data Tool'!$F$9*'Data and Formulas'!$K$45)+('Data Tool'!$G$9*'Data and Formulas'!$K$46))))&lt;'Data and Formulas'!$K$54, ('Data Tool'!$D$10/('Data and Formulas'!$K$41+(('Data Tool'!$D$9*'Data and Formulas'!$K$42)+('Data Tool'!$F$9*'Data and Formulas'!$K$45)+('Data Tool'!$G$9*'Data and Formulas'!$K$46))))&gt;='Data and Formulas'!$J$54), Decile!$H47, IF(AND(('Data Tool'!$D$10/('Data and Formulas'!$K$41+(('Data Tool'!$D$9*'Data and Formulas'!$K$42)+('Data Tool'!$F$9*'Data and Formulas'!$K$45)+('Data Tool'!$G$9*'Data and Formulas'!$K$46))))&lt;'Data and Formulas'!$L$54, ('Data Tool'!$D$10/('Data and Formulas'!$K$41+(('Data Tool'!$D$9*'Data and Formulas'!$K$42)+('Data Tool'!$F$9*'Data and Formulas'!$K$45)+('Data Tool'!$G$9*'Data and Formulas'!$K$46))))&gt;='Data and Formulas'!$K$54), Decile!$I47, IF(AND(('Data Tool'!$D$10/('Data and Formulas'!$K$41+(('Data Tool'!$D$9*'Data and Formulas'!$K$42)+('Data Tool'!$F$9*'Data and Formulas'!$K$45)+('Data Tool'!$G$9*'Data and Formulas'!$K$46))))&lt;'Data and Formulas'!$M$54, ('Data Tool'!$D$10/('Data and Formulas'!$K$41+(('Data Tool'!$D$9*'Data and Formulas'!$K$42)+('Data Tool'!$F$9*'Data and Formulas'!$K$45)+('Data Tool'!$G$9*'Data and Formulas'!$K$46))))&gt;='Data and Formulas'!$L$54), Decile!$J47, IF(AND(('Data Tool'!$D$10/('Data and Formulas'!$K$41+(('Data Tool'!$D$9*'Data and Formulas'!$K$42)+('Data Tool'!$F$9*'Data and Formulas'!$K$45)+('Data Tool'!$G$9*'Data and Formulas'!$K$46))))&lt;'Data and Formulas'!$N$54, ('Data Tool'!$D$10/('Data and Formulas'!$K$41+(('Data Tool'!$D$9*'Data and Formulas'!$K$42)+('Data Tool'!$F$9*'Data and Formulas'!$K$45)+('Data Tool'!$G$9*'Data and Formulas'!$K$46))))&gt;='Data and Formulas'!$M$54),  Decile!$K47, IF(AND(('Data Tool'!$D$10/('Data and Formulas'!$K$41+(('Data Tool'!$D$9*'Data and Formulas'!$K$42)+('Data Tool'!$F$9*'Data and Formulas'!$K$45)+('Data Tool'!$G$9*'Data and Formulas'!$K$46))))&lt;'Data and Formulas'!$O$54, ('Data Tool'!$D$10/('Data and Formulas'!$K$41+(('Data Tool'!$D$9*'Data and Formulas'!$K$42)+('Data Tool'!$F$9*'Data and Formulas'!$K$45)+('Data Tool'!$G$9*'Data and Formulas'!$K$46))))&gt;='Data and Formulas'!$N$54), Decile!$L47, IF(('Data Tool'!$D$10/('Data and Formulas'!$K$41+(('Data Tool'!$D$9*'Data and Formulas'!$K$42)+('Data Tool'!$F$9*'Data and Formulas'!$K$45)+('Data Tool'!$G$9*'Data and Formulas'!$K$46))))&gt;='Data and Formulas'!$O$54, Decile!$M47))))))))))</f>
        <v>8.1476156242511373E-3</v>
      </c>
      <c r="F15" s="27">
        <f>IF('Data Tool'!$G$15="United Kingdom",'Data and Formulas'!$C136, IF('Data Tool'!$G$15="England",'Data and Formulas'!$D136, IF('Data Tool'!$G$15="North East",'Data and Formulas'!$E136,IF('Data Tool'!$G$15="North West",'Data and Formulas'!$F136, IF('Data Tool'!$G$15="Yorkshire and The Humber",'Data and Formulas'!$G136,IF('Data Tool'!$G$15="East Midlands",'Data and Formulas'!$H136,IF('Data Tool'!$G$15="West Midlands",'Data and Formulas'!$I136, IF('Data Tool'!$G$15="East",'Data and Formulas'!$J136, IF('Data Tool'!$G$15="London",'Data and Formulas'!$K136, IF('Data Tool'!$G$15="South East",'Data and Formulas'!$L136, IF('Data Tool'!$G$15="South West",'Data and Formulas'!$M136, IF('Data Tool'!$G$15="Wales",'Data and Formulas'!$N136,IF('Data Tool'!$G$15="Scotland",'Data and Formulas'!$O136, IF('Data Tool'!$G$15="Northern Ireland",'Data and Formulas'!$P136))))))))))))))</f>
        <v>2.3926149208741521E-2</v>
      </c>
      <c r="G15" s="222">
        <f>IF('Data Tool'!$G$14&lt;=29, 'Data and Formulas'!$D103, IF(AND('Data Tool'!$G$14&gt;=30,'Data Tool'!$G$14&lt;=49), 'Data and Formulas'!$E103, IF(AND('Data Tool'!$G$14&gt;=50,'Data Tool'!$G$14&lt;=64), 'Data and Formulas'!$F103, IF(AND('Data Tool'!$G$14&gt;=65,'Data Tool'!$G$14&lt;=74), 'Data and Formulas'!$G103, IF('Data Tool'!$G$14&gt;75, 'Data and Formulas'!$H103)))))</f>
        <v>1.016260162601626E-2</v>
      </c>
      <c r="H15" s="221" t="s">
        <v>121</v>
      </c>
      <c r="I15" s="27">
        <f t="shared" si="0"/>
        <v>1.2595995520815015E-2</v>
      </c>
      <c r="J15" s="27">
        <f t="shared" si="1"/>
        <v>1.407878881966964E-2</v>
      </c>
      <c r="K15" s="27"/>
      <c r="L15" s="189" t="s">
        <v>31</v>
      </c>
      <c r="M15" s="192">
        <f>I8</f>
        <v>4.6212270719946852E-2</v>
      </c>
      <c r="N15" s="17"/>
      <c r="O15" s="25"/>
      <c r="P15" s="14"/>
      <c r="Q15" s="10"/>
      <c r="R15" s="15"/>
      <c r="S15" s="212" t="s">
        <v>129</v>
      </c>
      <c r="T15" s="52"/>
      <c r="U15" s="52"/>
      <c r="V15" s="27">
        <f>IF(('Data Tool'!$AI$7/('Data and Formulas'!$K$41+(('Data Tool'!$AI$6*'Data and Formulas'!$K$42)+('Data Tool'!$AK$6*'Data and Formulas'!$K$45)+('Data Tool'!$AL$6*'Data and Formulas'!$K$46))))&lt;'Data and Formulas'!$G$54, Decile!$D42, IF(AND(('Data Tool'!$AI$7/('Data and Formulas'!$K$41+(('Data Tool'!$AI$6*'Data and Formulas'!$K$42)+('Data Tool'!$AK$6*'Data and Formulas'!$K$45)+('Data Tool'!$AL$6*'Data and Formulas'!$K$46))))&lt;'Data and Formulas'!$H$54, ('Data Tool'!$AI$7/('Data and Formulas'!$K$41+(('Data Tool'!$AI$6*'Data and Formulas'!$K$42)+('Data Tool'!$AK$6*'Data and Formulas'!$K$45)+('Data Tool'!$AL$6*'Data and Formulas'!$K$46)))) &gt;='Data and Formulas'!$G$54),  Decile!$E42, IF(AND(('Data Tool'!$AI$7/('Data and Formulas'!$K$41+(('Data Tool'!$AI$6*'Data and Formulas'!$K$42)+('Data Tool'!$AK$6*'Data and Formulas'!$K$45)+('Data Tool'!$AL$6*'Data and Formulas'!$K$46))))&lt;'Data and Formulas'!$I$54, ('Data Tool'!$AI$7/('Data and Formulas'!$K$41+(('Data Tool'!$AI$6*'Data and Formulas'!$K$42)+('Data Tool'!$AK$6*'Data and Formulas'!$K$45)+('Data Tool'!$AL$6*'Data and Formulas'!$K$46))))&gt;='Data and Formulas'!$H$54), Decile!$F42, IF(AND(('Data Tool'!$AI$7/('Data and Formulas'!$K$41+(('Data Tool'!$AI$6*'Data and Formulas'!$K$42)+('Data Tool'!$AK$6*'Data and Formulas'!$K$45)+('Data Tool'!$AL$6*'Data and Formulas'!$K$46))))&lt;'Data and Formulas'!$J$54, ('Data Tool'!$AI$7/('Data and Formulas'!$K$41+(('Data Tool'!$AI$6*'Data and Formulas'!$K$42)+('Data Tool'!$AK$6*'Data and Formulas'!$K$45)+('Data Tool'!$AL$6*'Data and Formulas'!$K$46))))&gt;='Data and Formulas'!$I$54), Decile!$G42, IF(AND(('Data Tool'!$AI$7/('Data and Formulas'!$K$41+(('Data Tool'!$AI$6*'Data and Formulas'!$K$42)+('Data Tool'!$AK$6*'Data and Formulas'!$K$45)+('Data Tool'!$AL$6*'Data and Formulas'!$K$46))))&lt;'Data and Formulas'!$K$54, ('Data Tool'!$AI$7/('Data and Formulas'!$K$41+(('Data Tool'!$AI$6*'Data and Formulas'!$K$42)+('Data Tool'!$AK$6*'Data and Formulas'!$K$45)+('Data Tool'!$AL$6*'Data and Formulas'!$K$46))))&gt;='Data and Formulas'!$J$54), Decile!$H42, IF(AND(('Data Tool'!$AI$7/('Data and Formulas'!$K$41+(('Data Tool'!$AI$6*'Data and Formulas'!$K$42)+('Data Tool'!$AK$6*'Data and Formulas'!$K$45)+('Data Tool'!$AL$6*'Data and Formulas'!$K$46))))&lt;'Data and Formulas'!$L$54, ('Data Tool'!$AI$7/('Data and Formulas'!$K$41+(('Data Tool'!$AI$6*'Data and Formulas'!$K$42)+('Data Tool'!$AK$6*'Data and Formulas'!$K$45)+('Data Tool'!$AL$6*'Data and Formulas'!$K$46))))&gt;='Data and Formulas'!$K$54), Decile!$I42, IF(AND(('Data Tool'!$AI$7/('Data and Formulas'!$K$41+(('Data Tool'!$AI$6*'Data and Formulas'!$K$42)+('Data Tool'!$AK$6*'Data and Formulas'!$K$45)+('Data Tool'!$AL$6*'Data and Formulas'!$K$46))))&lt;'Data and Formulas'!$M$54, ('Data Tool'!$AI$7/('Data and Formulas'!$K$41+(('Data Tool'!$AI$6*'Data and Formulas'!$K$42)+('Data Tool'!$AK$6*'Data and Formulas'!$K$45)+('Data Tool'!$AL$6*'Data and Formulas'!$K$46))))&gt;='Data and Formulas'!$L$54), Decile!$J42, IF(AND(('Data Tool'!$AI$7/('Data and Formulas'!$K$41+(('Data Tool'!$AI$6*'Data and Formulas'!$K$42)+('Data Tool'!$AK$6*'Data and Formulas'!$K$45)+('Data Tool'!$AL$6*'Data and Formulas'!$K$46))))&lt;'Data and Formulas'!$G$62, ('Data Tool'!$AI$7/('Data and Formulas'!$K$41+(('Data Tool'!$AI$6*'Data and Formulas'!$K$42)+('Data Tool'!$AK$6*'Data and Formulas'!$K$45)+('Data Tool'!$AL$6*'Data and Formulas'!$K$46))))&gt;='Data and Formulas'!$M$54),  Decile!$K42, IF(AND(('Data Tool'!$AI$7/('Data and Formulas'!$K$41+(('Data Tool'!$AI$6*'Data and Formulas'!$K$42)+('Data Tool'!$AK$6*'Data and Formulas'!$K$45)+('Data Tool'!$AL$6*'Data and Formulas'!$K$46))))&lt;'Data and Formulas'!$O$54, ('Data Tool'!$AI$7/('Data and Formulas'!$K$41+(('Data Tool'!$AI$6*'Data and Formulas'!$K$42)+('Data Tool'!$AK$6*'Data and Formulas'!$K$45)+('Data Tool'!$AL$6*'Data and Formulas'!$K$46))))&gt;='Data and Formulas'!$G$62), Decile!$L42, IF(('Data Tool'!$AI$7/('Data and Formulas'!$K$41+(('Data Tool'!$AI$6*'Data and Formulas'!$K$42)+('Data Tool'!$AK$6*'Data and Formulas'!$K$45)+('Data Tool'!$AL$6*'Data and Formulas'!$K$46))))&gt;='Data and Formulas'!$O$54, Decile!$M42))))))))))</f>
        <v>7.2548649159266954E-2</v>
      </c>
      <c r="W15" s="27">
        <f>IF('Data Tool'!$AI$10="United Kingdom",'Data and Formulas'!$C131, IF('Data Tool'!$AI$10="England",'Data and Formulas'!$D131, IF('Data Tool'!$AI$10="North East",'Data and Formulas'!$E131,IF('Data Tool'!$AI$10="North West",'Data and Formulas'!$F131, IF('Data Tool'!$AI$10="Yorkshire and The Humber",'Data and Formulas'!$G131,IF('Data Tool'!$AI$10="East Midlands",'Data and Formulas'!$H131,IF('Data Tool'!$AI$10="West Midlands",'Data and Formulas'!$I131, IF('Data Tool'!$AI$10="East",'Data and Formulas'!$J131, IF('Data Tool'!$AI$10="London",'Data and Formulas'!$K131, IF('Data Tool'!$AI$10="South East",'Data and Formulas'!$L131, IF('Data Tool'!$AI$10="South West",'Data and Formulas'!$M131, IF('Data Tool'!$AI$10="Wales",'Data and Formulas'!$N131,IF('Data Tool'!$AI$10="Scotland",'Data and Formulas'!$O131, IF('Data Tool'!$AI$10="Northern Ireland",'Data and Formulas'!$P131))))))))))))))</f>
        <v>8.5022890778286467E-2</v>
      </c>
      <c r="X15" s="28">
        <f>IF('Data Tool'!$AI$9&lt;=29, 'Data and Formulas'!$D98, IF(AND('Data Tool'!$AI$9&gt;=30,'Data Tool'!$AI$9&lt;=49), 'Data and Formulas'!$E98, IF(AND('Data Tool'!$AI$9&gt;=50,'Data Tool'!$AI$9&lt;=64), 'Data and Formulas'!$F98, IF(AND('Data Tool'!$AI$9&gt;=65,'Data Tool'!$AI$9&lt;=74), 'Data and Formulas'!$G98, IF('Data Tool'!$AI$9&gt;75, 'Data and Formulas'!$H98)))))</f>
        <v>6.0037523452157592E-2</v>
      </c>
      <c r="Y15" s="27" t="s">
        <v>129</v>
      </c>
      <c r="Z15" s="27">
        <f t="shared" si="3"/>
        <v>7.2539428137244483E-2</v>
      </c>
      <c r="AA15" s="27">
        <f t="shared" si="2"/>
        <v>7.2536354463237002E-2</v>
      </c>
      <c r="AB15" s="4"/>
      <c r="AC15" s="4"/>
      <c r="AD15" s="4"/>
      <c r="AE15" s="189" t="s">
        <v>36</v>
      </c>
      <c r="AF15" s="192">
        <f>Z18</f>
        <v>3.2720241788875976E-2</v>
      </c>
      <c r="AG15" s="190"/>
    </row>
    <row r="16" spans="1:33" ht="15.75" thickBot="1">
      <c r="B16" s="212" t="s">
        <v>122</v>
      </c>
      <c r="C16" s="52"/>
      <c r="D16" s="52"/>
      <c r="E16" s="27">
        <f>IF(('Data Tool'!$D$10/('Data and Formulas'!$K$41+(('Data Tool'!$D$9*'Data and Formulas'!$K$42)+('Data Tool'!$F$9*'Data and Formulas'!$K$45)+('Data Tool'!$G$9*'Data and Formulas'!$K$46))))&lt;'Data and Formulas'!$G$54, Decile!$D48, IF(AND(('Data Tool'!$D$10/('Data and Formulas'!$K$41+(('Data Tool'!$D$9*'Data and Formulas'!$K$42)+('Data Tool'!$F$9*'Data and Formulas'!$K$45)+('Data Tool'!$G$9*'Data and Formulas'!$K$46))))&lt;'Data and Formulas'!$H$54, ('Data Tool'!$D$10/('Data and Formulas'!$K$41+(('Data Tool'!$D$9*'Data and Formulas'!$K$42)+('Data Tool'!$F$9*'Data and Formulas'!$K$45)+('Data Tool'!$G$9*'Data and Formulas'!$K$46)))) &gt;='Data and Formulas'!$G$54),  Decile!$E48, IF(AND(('Data Tool'!$D$10/('Data and Formulas'!$K$41+(('Data Tool'!$D$9*'Data and Formulas'!$K$42)+('Data Tool'!$F$9*'Data and Formulas'!$K$45)+('Data Tool'!$G$9*'Data and Formulas'!$K$46))))&lt;'Data and Formulas'!$I$54, ('Data Tool'!$D$10/('Data and Formulas'!$K$41+(('Data Tool'!$D$9*'Data and Formulas'!$K$42)+('Data Tool'!$F$9*'Data and Formulas'!$K$45)+('Data Tool'!$G$9*'Data and Formulas'!$K$46))))&gt;='Data and Formulas'!$H$54), Decile!$F48, IF(AND(('Data Tool'!$D$10/('Data and Formulas'!$K$41+(('Data Tool'!$D$9*'Data and Formulas'!$K$42)+('Data Tool'!$F$9*'Data and Formulas'!$K$45)+('Data Tool'!$G$9*'Data and Formulas'!$K$46))))&lt;'Data and Formulas'!$J$54, ('Data Tool'!$D$10/('Data and Formulas'!$K$41+(('Data Tool'!$D$9*'Data and Formulas'!$K$42)+('Data Tool'!$F$9*'Data and Formulas'!$K$45)+('Data Tool'!$G$9*'Data and Formulas'!$K$46))))&gt;='Data and Formulas'!$I$54), Decile!$G48, IF(AND(('Data Tool'!$D$10/('Data and Formulas'!$K$41+(('Data Tool'!$D$9*'Data and Formulas'!$K$42)+('Data Tool'!$F$9*'Data and Formulas'!$K$45)+('Data Tool'!$G$9*'Data and Formulas'!$K$46))))&lt;'Data and Formulas'!$K$54, ('Data Tool'!$D$10/('Data and Formulas'!$K$41+(('Data Tool'!$D$9*'Data and Formulas'!$K$42)+('Data Tool'!$F$9*'Data and Formulas'!$K$45)+('Data Tool'!$G$9*'Data and Formulas'!$K$46))))&gt;='Data and Formulas'!$J$54), Decile!$H48, IF(AND(('Data Tool'!$D$10/('Data and Formulas'!$K$41+(('Data Tool'!$D$9*'Data and Formulas'!$K$42)+('Data Tool'!$F$9*'Data and Formulas'!$K$45)+('Data Tool'!$G$9*'Data and Formulas'!$K$46))))&lt;'Data and Formulas'!$L$54, ('Data Tool'!$D$10/('Data and Formulas'!$K$41+(('Data Tool'!$D$9*'Data and Formulas'!$K$42)+('Data Tool'!$F$9*'Data and Formulas'!$K$45)+('Data Tool'!$G$9*'Data and Formulas'!$K$46))))&gt;='Data and Formulas'!$K$54), Decile!$I48, IF(AND(('Data Tool'!$D$10/('Data and Formulas'!$K$41+(('Data Tool'!$D$9*'Data and Formulas'!$K$42)+('Data Tool'!$F$9*'Data and Formulas'!$K$45)+('Data Tool'!$G$9*'Data and Formulas'!$K$46))))&lt;'Data and Formulas'!$M$54, ('Data Tool'!$D$10/('Data and Formulas'!$K$41+(('Data Tool'!$D$9*'Data and Formulas'!$K$42)+('Data Tool'!$F$9*'Data and Formulas'!$K$45)+('Data Tool'!$G$9*'Data and Formulas'!$K$46))))&gt;='Data and Formulas'!$L$54), Decile!$J48, IF(AND(('Data Tool'!$D$10/('Data and Formulas'!$K$41+(('Data Tool'!$D$9*'Data and Formulas'!$K$42)+('Data Tool'!$F$9*'Data and Formulas'!$K$45)+('Data Tool'!$G$9*'Data and Formulas'!$K$46))))&lt;'Data and Formulas'!$N$54, ('Data Tool'!$D$10/('Data and Formulas'!$K$41+(('Data Tool'!$D$9*'Data and Formulas'!$K$42)+('Data Tool'!$F$9*'Data and Formulas'!$K$45)+('Data Tool'!$G$9*'Data and Formulas'!$K$46))))&gt;='Data and Formulas'!$M$54),  Decile!$K48, IF(AND(('Data Tool'!$D$10/('Data and Formulas'!$K$41+(('Data Tool'!$D$9*'Data and Formulas'!$K$42)+('Data Tool'!$F$9*'Data and Formulas'!$K$45)+('Data Tool'!$G$9*'Data and Formulas'!$K$46))))&lt;'Data and Formulas'!$O$54, ('Data Tool'!$D$10/('Data and Formulas'!$K$41+(('Data Tool'!$D$9*'Data and Formulas'!$K$42)+('Data Tool'!$F$9*'Data and Formulas'!$K$45)+('Data Tool'!$G$9*'Data and Formulas'!$K$46))))&gt;='Data and Formulas'!$N$54), Decile!$L48, IF(('Data Tool'!$D$10/('Data and Formulas'!$K$41+(('Data Tool'!$D$9*'Data and Formulas'!$K$42)+('Data Tool'!$F$9*'Data and Formulas'!$K$45)+('Data Tool'!$G$9*'Data and Formulas'!$K$46))))&gt;='Data and Formulas'!$O$54, Decile!$M48))))))))))</f>
        <v>7.7402348430385806E-2</v>
      </c>
      <c r="F16" s="27">
        <f>IF('Data Tool'!$G$15="United Kingdom",'Data and Formulas'!$C137, IF('Data Tool'!$G$15="England",'Data and Formulas'!$D137, IF('Data Tool'!$G$15="North East",'Data and Formulas'!$E137,IF('Data Tool'!$G$15="North West",'Data and Formulas'!$F137, IF('Data Tool'!$G$15="Yorkshire and The Humber",'Data and Formulas'!$G137,IF('Data Tool'!$G$15="East Midlands",'Data and Formulas'!$H137,IF('Data Tool'!$G$15="West Midlands",'Data and Formulas'!$I137, IF('Data Tool'!$G$15="East",'Data and Formulas'!$J137, IF('Data Tool'!$G$15="London",'Data and Formulas'!$K137, IF('Data Tool'!$G$15="South East",'Data and Formulas'!$L137, IF('Data Tool'!$G$15="South West",'Data and Formulas'!$M137, IF('Data Tool'!$G$15="Wales",'Data and Formulas'!$N137,IF('Data Tool'!$G$15="Scotland",'Data and Formulas'!$O137, IF('Data Tool'!$G$15="Northern Ireland",'Data and Formulas'!$P137))))))))))))))</f>
        <v>7.9314242652599856E-2</v>
      </c>
      <c r="G16" s="222">
        <f>IF('Data Tool'!$G$14&lt;=29, 'Data and Formulas'!$D104, IF(AND('Data Tool'!$G$14&gt;=30,'Data Tool'!$G$14&lt;=49), 'Data and Formulas'!$E104, IF(AND('Data Tool'!$G$14&gt;=50,'Data Tool'!$G$14&lt;=64), 'Data and Formulas'!$F104, IF(AND('Data Tool'!$G$14&gt;=65,'Data Tool'!$G$14&lt;=74), 'Data and Formulas'!$G104, IF('Data Tool'!$G$14&gt;75, 'Data and Formulas'!$H104)))))</f>
        <v>8.896185115697311E-2</v>
      </c>
      <c r="H16" s="221" t="s">
        <v>122</v>
      </c>
      <c r="I16" s="27">
        <f t="shared" si="0"/>
        <v>8.0770197667586141E-2</v>
      </c>
      <c r="J16" s="27">
        <f t="shared" si="1"/>
        <v>8.1892814079986262E-2</v>
      </c>
      <c r="K16" s="27"/>
      <c r="L16" s="193" t="s">
        <v>74</v>
      </c>
      <c r="M16" s="196">
        <f>I18+I17</f>
        <v>0.19873402405001811</v>
      </c>
      <c r="N16" s="17"/>
      <c r="O16" s="25"/>
      <c r="P16" s="14"/>
      <c r="Q16" s="10"/>
      <c r="R16" s="15"/>
      <c r="S16" s="212" t="s">
        <v>118</v>
      </c>
      <c r="T16" s="52"/>
      <c r="U16" s="52"/>
      <c r="V16" s="27">
        <f>IF(('Data Tool'!$AI$7/('Data and Formulas'!$K$41+(('Data Tool'!$AI$6*'Data and Formulas'!$K$42)+('Data Tool'!$AK$6*'Data and Formulas'!$K$45)+('Data Tool'!$AL$6*'Data and Formulas'!$K$46))))&lt;'Data and Formulas'!$G$54, Decile!$D43, IF(AND(('Data Tool'!$AI$7/('Data and Formulas'!$K$41+(('Data Tool'!$AI$6*'Data and Formulas'!$K$42)+('Data Tool'!$AK$6*'Data and Formulas'!$K$45)+('Data Tool'!$AL$6*'Data and Formulas'!$K$46))))&lt;'Data and Formulas'!$H$54, ('Data Tool'!$AI$7/('Data and Formulas'!$K$41+(('Data Tool'!$AI$6*'Data and Formulas'!$K$42)+('Data Tool'!$AK$6*'Data and Formulas'!$K$45)+('Data Tool'!$AL$6*'Data and Formulas'!$K$46)))) &gt;='Data and Formulas'!$G$54),  Decile!$E43, IF(AND(('Data Tool'!$AI$7/('Data and Formulas'!$K$41+(('Data Tool'!$AI$6*'Data and Formulas'!$K$42)+('Data Tool'!$AK$6*'Data and Formulas'!$K$45)+('Data Tool'!$AL$6*'Data and Formulas'!$K$46))))&lt;'Data and Formulas'!$I$54, ('Data Tool'!$AI$7/('Data and Formulas'!$K$41+(('Data Tool'!$AI$6*'Data and Formulas'!$K$42)+('Data Tool'!$AK$6*'Data and Formulas'!$K$45)+('Data Tool'!$AL$6*'Data and Formulas'!$K$46))))&gt;='Data and Formulas'!$H$54), Decile!$F43, IF(AND(('Data Tool'!$AI$7/('Data and Formulas'!$K$41+(('Data Tool'!$AI$6*'Data and Formulas'!$K$42)+('Data Tool'!$AK$6*'Data and Formulas'!$K$45)+('Data Tool'!$AL$6*'Data and Formulas'!$K$46))))&lt;'Data and Formulas'!$J$54, ('Data Tool'!$AI$7/('Data and Formulas'!$K$41+(('Data Tool'!$AI$6*'Data and Formulas'!$K$42)+('Data Tool'!$AK$6*'Data and Formulas'!$K$45)+('Data Tool'!$AL$6*'Data and Formulas'!$K$46))))&gt;='Data and Formulas'!$I$54), Decile!$G43, IF(AND(('Data Tool'!$AI$7/('Data and Formulas'!$K$41+(('Data Tool'!$AI$6*'Data and Formulas'!$K$42)+('Data Tool'!$AK$6*'Data and Formulas'!$K$45)+('Data Tool'!$AL$6*'Data and Formulas'!$K$46))))&lt;'Data and Formulas'!$K$54, ('Data Tool'!$AI$7/('Data and Formulas'!$K$41+(('Data Tool'!$AI$6*'Data and Formulas'!$K$42)+('Data Tool'!$AK$6*'Data and Formulas'!$K$45)+('Data Tool'!$AL$6*'Data and Formulas'!$K$46))))&gt;='Data and Formulas'!$J$54), Decile!$H43, IF(AND(('Data Tool'!$AI$7/('Data and Formulas'!$K$41+(('Data Tool'!$AI$6*'Data and Formulas'!$K$42)+('Data Tool'!$AK$6*'Data and Formulas'!$K$45)+('Data Tool'!$AL$6*'Data and Formulas'!$K$46))))&lt;'Data and Formulas'!$L$54, ('Data Tool'!$AI$7/('Data and Formulas'!$K$41+(('Data Tool'!$AI$6*'Data and Formulas'!$K$42)+('Data Tool'!$AK$6*'Data and Formulas'!$K$45)+('Data Tool'!$AL$6*'Data and Formulas'!$K$46))))&gt;='Data and Formulas'!$K$54), Decile!$I43, IF(AND(('Data Tool'!$AI$7/('Data and Formulas'!$K$41+(('Data Tool'!$AI$6*'Data and Formulas'!$K$42)+('Data Tool'!$AK$6*'Data and Formulas'!$K$45)+('Data Tool'!$AL$6*'Data and Formulas'!$K$46))))&lt;'Data and Formulas'!$M$54, ('Data Tool'!$AI$7/('Data and Formulas'!$K$41+(('Data Tool'!$AI$6*'Data and Formulas'!$K$42)+('Data Tool'!$AK$6*'Data and Formulas'!$K$45)+('Data Tool'!$AL$6*'Data and Formulas'!$K$46))))&gt;='Data and Formulas'!$L$54), Decile!$J43, IF(AND(('Data Tool'!$AI$7/('Data and Formulas'!$K$41+(('Data Tool'!$AI$6*'Data and Formulas'!$K$42)+('Data Tool'!$AK$6*'Data and Formulas'!$K$45)+('Data Tool'!$AL$6*'Data and Formulas'!$K$46))))&lt;'Data and Formulas'!$G$62, ('Data Tool'!$AI$7/('Data and Formulas'!$K$41+(('Data Tool'!$AI$6*'Data and Formulas'!$K$42)+('Data Tool'!$AK$6*'Data and Formulas'!$K$45)+('Data Tool'!$AL$6*'Data and Formulas'!$K$46))))&gt;='Data and Formulas'!$M$54),  Decile!$K43, IF(AND(('Data Tool'!$AI$7/('Data and Formulas'!$K$41+(('Data Tool'!$AI$6*'Data and Formulas'!$K$42)+('Data Tool'!$AK$6*'Data and Formulas'!$K$45)+('Data Tool'!$AL$6*'Data and Formulas'!$K$46))))&lt;'Data and Formulas'!$O$54, ('Data Tool'!$AI$7/('Data and Formulas'!$K$41+(('Data Tool'!$AI$6*'Data and Formulas'!$K$42)+('Data Tool'!$AK$6*'Data and Formulas'!$K$45)+('Data Tool'!$AL$6*'Data and Formulas'!$K$46))))&gt;='Data and Formulas'!$G$62), Decile!$L43, IF(('Data Tool'!$AI$7/('Data and Formulas'!$K$41+(('Data Tool'!$AI$6*'Data and Formulas'!$K$42)+('Data Tool'!$AK$6*'Data and Formulas'!$K$45)+('Data Tool'!$AL$6*'Data and Formulas'!$K$46))))&gt;='Data and Formulas'!$O$54, Decile!$M43))))))))))</f>
        <v>1.5114301908180618E-2</v>
      </c>
      <c r="W16" s="27">
        <f>IF('Data Tool'!$AI$10="United Kingdom",'Data and Formulas'!$C132, IF('Data Tool'!$AI$10="England",'Data and Formulas'!$D132, IF('Data Tool'!$AI$10="North East",'Data and Formulas'!$E132,IF('Data Tool'!$AI$10="North West",'Data and Formulas'!$F132, IF('Data Tool'!$AI$10="Yorkshire and The Humber",'Data and Formulas'!$G132,IF('Data Tool'!$AI$10="East Midlands",'Data and Formulas'!$H132,IF('Data Tool'!$AI$10="West Midlands",'Data and Formulas'!$I132, IF('Data Tool'!$AI$10="East",'Data and Formulas'!$J132, IF('Data Tool'!$AI$10="London",'Data and Formulas'!$K132, IF('Data Tool'!$AI$10="South East",'Data and Formulas'!$L132, IF('Data Tool'!$AI$10="South West",'Data and Formulas'!$M132, IF('Data Tool'!$AI$10="Wales",'Data and Formulas'!$N132,IF('Data Tool'!$AI$10="Scotland",'Data and Formulas'!$O132, IF('Data Tool'!$AI$10="Northern Ireland",'Data and Formulas'!$P132))))))))))))))</f>
        <v>9.3743187268367119E-3</v>
      </c>
      <c r="X16" s="28">
        <f>IF('Data Tool'!$AI$9&lt;=29, 'Data and Formulas'!$D99, IF(AND('Data Tool'!$AI$9&gt;=30,'Data Tool'!$AI$9&lt;=49), 'Data and Formulas'!$E99, IF(AND('Data Tool'!$AI$9&gt;=50,'Data Tool'!$AI$9&lt;=64), 'Data and Formulas'!$F99, IF(AND('Data Tool'!$AI$9&gt;=65,'Data Tool'!$AI$9&lt;=74), 'Data and Formulas'!$G99, IF('Data Tool'!$AI$9&gt;75, 'Data and Formulas'!$H99)))))</f>
        <v>9.6935584740462793E-3</v>
      </c>
      <c r="Y16" s="27" t="s">
        <v>118</v>
      </c>
      <c r="Z16" s="27">
        <f t="shared" si="3"/>
        <v>1.2324120254311056E-2</v>
      </c>
      <c r="AA16" s="27">
        <f t="shared" si="2"/>
        <v>1.1394059703021204E-2</v>
      </c>
      <c r="AB16" s="4"/>
      <c r="AC16" s="4"/>
      <c r="AD16" s="4"/>
      <c r="AE16" s="189" t="s">
        <v>33</v>
      </c>
      <c r="AF16" s="192">
        <f>Z15</f>
        <v>7.2539428137244483E-2</v>
      </c>
      <c r="AG16" s="190"/>
    </row>
    <row r="17" spans="2:33">
      <c r="B17" s="212" t="s">
        <v>132</v>
      </c>
      <c r="C17" s="52"/>
      <c r="D17" s="52"/>
      <c r="E17" s="27">
        <f>IF(('Data Tool'!$D$10/('Data and Formulas'!$K$41+(('Data Tool'!$D$9*'Data and Formulas'!$K$42)+('Data Tool'!$F$9*'Data and Formulas'!$K$45)+('Data Tool'!$G$9*'Data and Formulas'!$K$46))))&lt;'Data and Formulas'!$G$54, Decile!$D49, IF(AND(('Data Tool'!$D$10/('Data and Formulas'!$K$41+(('Data Tool'!$D$9*'Data and Formulas'!$K$42)+('Data Tool'!$F$9*'Data and Formulas'!$K$45)+('Data Tool'!$G$9*'Data and Formulas'!$K$46))))&lt;'Data and Formulas'!$H$54, ('Data Tool'!$D$10/('Data and Formulas'!$K$41+(('Data Tool'!$D$9*'Data and Formulas'!$K$42)+('Data Tool'!$F$9*'Data and Formulas'!$K$45)+('Data Tool'!$G$9*'Data and Formulas'!$K$46)))) &gt;='Data and Formulas'!$G$54),  Decile!$E49, IF(AND(('Data Tool'!$D$10/('Data and Formulas'!$K$41+(('Data Tool'!$D$9*'Data and Formulas'!$K$42)+('Data Tool'!$F$9*'Data and Formulas'!$K$45)+('Data Tool'!$G$9*'Data and Formulas'!$K$46))))&lt;'Data and Formulas'!$I$54, ('Data Tool'!$D$10/('Data and Formulas'!$K$41+(('Data Tool'!$D$9*'Data and Formulas'!$K$42)+('Data Tool'!$F$9*'Data and Formulas'!$K$45)+('Data Tool'!$G$9*'Data and Formulas'!$K$46))))&gt;='Data and Formulas'!$H$54), Decile!$F49, IF(AND(('Data Tool'!$D$10/('Data and Formulas'!$K$41+(('Data Tool'!$D$9*'Data and Formulas'!$K$42)+('Data Tool'!$F$9*'Data and Formulas'!$K$45)+('Data Tool'!$G$9*'Data and Formulas'!$K$46))))&lt;'Data and Formulas'!$J$54, ('Data Tool'!$D$10/('Data and Formulas'!$K$41+(('Data Tool'!$D$9*'Data and Formulas'!$K$42)+('Data Tool'!$F$9*'Data and Formulas'!$K$45)+('Data Tool'!$G$9*'Data and Formulas'!$K$46))))&gt;='Data and Formulas'!$I$54), Decile!$G49, IF(AND(('Data Tool'!$D$10/('Data and Formulas'!$K$41+(('Data Tool'!$D$9*'Data and Formulas'!$K$42)+('Data Tool'!$F$9*'Data and Formulas'!$K$45)+('Data Tool'!$G$9*'Data and Formulas'!$K$46))))&lt;'Data and Formulas'!$K$54, ('Data Tool'!$D$10/('Data and Formulas'!$K$41+(('Data Tool'!$D$9*'Data and Formulas'!$K$42)+('Data Tool'!$F$9*'Data and Formulas'!$K$45)+('Data Tool'!$G$9*'Data and Formulas'!$K$46))))&gt;='Data and Formulas'!$J$54), Decile!$H49, IF(AND(('Data Tool'!$D$10/('Data and Formulas'!$K$41+(('Data Tool'!$D$9*'Data and Formulas'!$K$42)+('Data Tool'!$F$9*'Data and Formulas'!$K$45)+('Data Tool'!$G$9*'Data and Formulas'!$K$46))))&lt;'Data and Formulas'!$L$54, ('Data Tool'!$D$10/('Data and Formulas'!$K$41+(('Data Tool'!$D$9*'Data and Formulas'!$K$42)+('Data Tool'!$F$9*'Data and Formulas'!$K$45)+('Data Tool'!$G$9*'Data and Formulas'!$K$46))))&gt;='Data and Formulas'!$K$54), Decile!$I49, IF(AND(('Data Tool'!$D$10/('Data and Formulas'!$K$41+(('Data Tool'!$D$9*'Data and Formulas'!$K$42)+('Data Tool'!$F$9*'Data and Formulas'!$K$45)+('Data Tool'!$G$9*'Data and Formulas'!$K$46))))&lt;'Data and Formulas'!$M$54, ('Data Tool'!$D$10/('Data and Formulas'!$K$41+(('Data Tool'!$D$9*'Data and Formulas'!$K$42)+('Data Tool'!$F$9*'Data and Formulas'!$K$45)+('Data Tool'!$G$9*'Data and Formulas'!$K$46))))&gt;='Data and Formulas'!$L$54), Decile!$J49, IF(AND(('Data Tool'!$D$10/('Data and Formulas'!$K$41+(('Data Tool'!$D$9*'Data and Formulas'!$K$42)+('Data Tool'!$F$9*'Data and Formulas'!$K$45)+('Data Tool'!$G$9*'Data and Formulas'!$K$46))))&lt;'Data and Formulas'!$N$54, ('Data Tool'!$D$10/('Data and Formulas'!$K$41+(('Data Tool'!$D$9*'Data and Formulas'!$K$42)+('Data Tool'!$F$9*'Data and Formulas'!$K$45)+('Data Tool'!$G$9*'Data and Formulas'!$K$46))))&gt;='Data and Formulas'!$M$54),  Decile!$K49, IF(AND(('Data Tool'!$D$10/('Data and Formulas'!$K$41+(('Data Tool'!$D$9*'Data and Formulas'!$K$42)+('Data Tool'!$F$9*'Data and Formulas'!$K$45)+('Data Tool'!$G$9*'Data and Formulas'!$K$46))))&lt;'Data and Formulas'!$O$54, ('Data Tool'!$D$10/('Data and Formulas'!$K$41+(('Data Tool'!$D$9*'Data and Formulas'!$K$42)+('Data Tool'!$F$9*'Data and Formulas'!$K$45)+('Data Tool'!$G$9*'Data and Formulas'!$K$46))))&gt;='Data and Formulas'!$N$54), Decile!$L49, IF(('Data Tool'!$D$10/('Data and Formulas'!$K$41+(('Data Tool'!$D$9*'Data and Formulas'!$K$42)+('Data Tool'!$F$9*'Data and Formulas'!$K$45)+('Data Tool'!$G$9*'Data and Formulas'!$K$46))))&gt;='Data and Formulas'!$O$54, Decile!$M49))))))))))</f>
        <v>7.3807812125569139E-2</v>
      </c>
      <c r="F17" s="27">
        <f>IF('Data Tool'!$G$15="United Kingdom",'Data and Formulas'!$C138, IF('Data Tool'!$G$15="England",'Data and Formulas'!$D138, IF('Data Tool'!$G$15="North East",'Data and Formulas'!$E138,IF('Data Tool'!$G$15="North West",'Data and Formulas'!$F138, IF('Data Tool'!$G$15="Yorkshire and The Humber",'Data and Formulas'!$G138,IF('Data Tool'!$G$15="East Midlands",'Data and Formulas'!$H138,IF('Data Tool'!$G$15="West Midlands",'Data and Formulas'!$I138, IF('Data Tool'!$G$15="East",'Data and Formulas'!$J138, IF('Data Tool'!$G$15="London",'Data and Formulas'!$K138, IF('Data Tool'!$G$15="South East",'Data and Formulas'!$L138, IF('Data Tool'!$G$15="South West",'Data and Formulas'!$M138, IF('Data Tool'!$G$15="Wales",'Data and Formulas'!$N138,IF('Data Tool'!$G$15="Scotland",'Data and Formulas'!$O138, IF('Data Tool'!$G$15="Northern Ireland",'Data and Formulas'!$P138))))))))))))))</f>
        <v>7.5169555388093445E-2</v>
      </c>
      <c r="G17" s="222">
        <f>IF('Data Tool'!$G$14&lt;=29, 'Data and Formulas'!$D105, IF(AND('Data Tool'!$G$14&gt;=30,'Data Tool'!$G$14&lt;=49), 'Data and Formulas'!$E105, IF(AND('Data Tool'!$G$14&gt;=50,'Data Tool'!$G$14&lt;=64), 'Data and Formulas'!$F105, IF(AND('Data Tool'!$G$14&gt;=65,'Data Tool'!$G$14&lt;=74), 'Data and Formulas'!$G105, IF('Data Tool'!$G$14&gt;75, 'Data and Formulas'!$H105)))))</f>
        <v>7.5203252032520318E-2</v>
      </c>
      <c r="H17" s="221" t="s">
        <v>132</v>
      </c>
      <c r="I17" s="27">
        <f t="shared" si="0"/>
        <v>7.449710791793801E-2</v>
      </c>
      <c r="J17" s="27">
        <f t="shared" si="1"/>
        <v>7.4726873182060963E-2</v>
      </c>
      <c r="K17" s="27"/>
      <c r="L17" s="27"/>
      <c r="M17" s="222"/>
      <c r="N17" s="17"/>
      <c r="O17" s="25"/>
      <c r="P17" s="14"/>
      <c r="Q17" s="10"/>
      <c r="R17" s="15"/>
      <c r="S17" s="212" t="s">
        <v>130</v>
      </c>
      <c r="T17" s="52"/>
      <c r="U17" s="52"/>
      <c r="V17" s="27">
        <f>IF(('Data Tool'!$AI$7/('Data and Formulas'!$K$41+(('Data Tool'!$AI$6*'Data and Formulas'!$K$42)+('Data Tool'!$AK$6*'Data and Formulas'!$K$45)+('Data Tool'!$AL$6*'Data and Formulas'!$K$46))))&lt;'Data and Formulas'!$G$54, Decile!$D44, IF(AND(('Data Tool'!$AI$7/('Data and Formulas'!$K$41+(('Data Tool'!$AI$6*'Data and Formulas'!$K$42)+('Data Tool'!$AK$6*'Data and Formulas'!$K$45)+('Data Tool'!$AL$6*'Data and Formulas'!$K$46))))&lt;'Data and Formulas'!$H$54, ('Data Tool'!$AI$7/('Data and Formulas'!$K$41+(('Data Tool'!$AI$6*'Data and Formulas'!$K$42)+('Data Tool'!$AK$6*'Data and Formulas'!$K$45)+('Data Tool'!$AL$6*'Data and Formulas'!$K$46)))) &gt;='Data and Formulas'!$G$54),  Decile!$E44, IF(AND(('Data Tool'!$AI$7/('Data and Formulas'!$K$41+(('Data Tool'!$AI$6*'Data and Formulas'!$K$42)+('Data Tool'!$AK$6*'Data and Formulas'!$K$45)+('Data Tool'!$AL$6*'Data and Formulas'!$K$46))))&lt;'Data and Formulas'!$I$54, ('Data Tool'!$AI$7/('Data and Formulas'!$K$41+(('Data Tool'!$AI$6*'Data and Formulas'!$K$42)+('Data Tool'!$AK$6*'Data and Formulas'!$K$45)+('Data Tool'!$AL$6*'Data and Formulas'!$K$46))))&gt;='Data and Formulas'!$H$54), Decile!$F44, IF(AND(('Data Tool'!$AI$7/('Data and Formulas'!$K$41+(('Data Tool'!$AI$6*'Data and Formulas'!$K$42)+('Data Tool'!$AK$6*'Data and Formulas'!$K$45)+('Data Tool'!$AL$6*'Data and Formulas'!$K$46))))&lt;'Data and Formulas'!$J$54, ('Data Tool'!$AI$7/('Data and Formulas'!$K$41+(('Data Tool'!$AI$6*'Data and Formulas'!$K$42)+('Data Tool'!$AK$6*'Data and Formulas'!$K$45)+('Data Tool'!$AL$6*'Data and Formulas'!$K$46))))&gt;='Data and Formulas'!$I$54), Decile!$G44, IF(AND(('Data Tool'!$AI$7/('Data and Formulas'!$K$41+(('Data Tool'!$AI$6*'Data and Formulas'!$K$42)+('Data Tool'!$AK$6*'Data and Formulas'!$K$45)+('Data Tool'!$AL$6*'Data and Formulas'!$K$46))))&lt;'Data and Formulas'!$K$54, ('Data Tool'!$AI$7/('Data and Formulas'!$K$41+(('Data Tool'!$AI$6*'Data and Formulas'!$K$42)+('Data Tool'!$AK$6*'Data and Formulas'!$K$45)+('Data Tool'!$AL$6*'Data and Formulas'!$K$46))))&gt;='Data and Formulas'!$J$54), Decile!$H44, IF(AND(('Data Tool'!$AI$7/('Data and Formulas'!$K$41+(('Data Tool'!$AI$6*'Data and Formulas'!$K$42)+('Data Tool'!$AK$6*'Data and Formulas'!$K$45)+('Data Tool'!$AL$6*'Data and Formulas'!$K$46))))&lt;'Data and Formulas'!$L$54, ('Data Tool'!$AI$7/('Data and Formulas'!$K$41+(('Data Tool'!$AI$6*'Data and Formulas'!$K$42)+('Data Tool'!$AK$6*'Data and Formulas'!$K$45)+('Data Tool'!$AL$6*'Data and Formulas'!$K$46))))&gt;='Data and Formulas'!$K$54), Decile!$I44, IF(AND(('Data Tool'!$AI$7/('Data and Formulas'!$K$41+(('Data Tool'!$AI$6*'Data and Formulas'!$K$42)+('Data Tool'!$AK$6*'Data and Formulas'!$K$45)+('Data Tool'!$AL$6*'Data and Formulas'!$K$46))))&lt;'Data and Formulas'!$M$54, ('Data Tool'!$AI$7/('Data and Formulas'!$K$41+(('Data Tool'!$AI$6*'Data and Formulas'!$K$42)+('Data Tool'!$AK$6*'Data and Formulas'!$K$45)+('Data Tool'!$AL$6*'Data and Formulas'!$K$46))))&gt;='Data and Formulas'!$L$54), Decile!$J44, IF(AND(('Data Tool'!$AI$7/('Data and Formulas'!$K$41+(('Data Tool'!$AI$6*'Data and Formulas'!$K$42)+('Data Tool'!$AK$6*'Data and Formulas'!$K$45)+('Data Tool'!$AL$6*'Data and Formulas'!$K$46))))&lt;'Data and Formulas'!$G$62, ('Data Tool'!$AI$7/('Data and Formulas'!$K$41+(('Data Tool'!$AI$6*'Data and Formulas'!$K$42)+('Data Tool'!$AK$6*'Data and Formulas'!$K$45)+('Data Tool'!$AL$6*'Data and Formulas'!$K$46))))&gt;='Data and Formulas'!$M$54),  Decile!$K44, IF(AND(('Data Tool'!$AI$7/('Data and Formulas'!$K$41+(('Data Tool'!$AI$6*'Data and Formulas'!$K$42)+('Data Tool'!$AK$6*'Data and Formulas'!$K$45)+('Data Tool'!$AL$6*'Data and Formulas'!$K$46))))&lt;'Data and Formulas'!$O$54, ('Data Tool'!$AI$7/('Data and Formulas'!$K$41+(('Data Tool'!$AI$6*'Data and Formulas'!$K$42)+('Data Tool'!$AK$6*'Data and Formulas'!$K$45)+('Data Tool'!$AL$6*'Data and Formulas'!$K$46))))&gt;='Data and Formulas'!$G$62), Decile!$L44, IF(('Data Tool'!$AI$7/('Data and Formulas'!$K$41+(('Data Tool'!$AI$6*'Data and Formulas'!$K$42)+('Data Tool'!$AK$6*'Data and Formulas'!$K$45)+('Data Tool'!$AL$6*'Data and Formulas'!$K$46))))&gt;='Data and Formulas'!$O$54, Decile!$M44))))))))))</f>
        <v>0.14717551483090877</v>
      </c>
      <c r="W17" s="27">
        <f>IF('Data Tool'!$AI$10="United Kingdom",'Data and Formulas'!$C133, IF('Data Tool'!$AI$10="England",'Data and Formulas'!$D133, IF('Data Tool'!$AI$10="North East",'Data and Formulas'!$E133,IF('Data Tool'!$AI$10="North West",'Data and Formulas'!$F133, IF('Data Tool'!$AI$10="Yorkshire and The Humber",'Data and Formulas'!$G133,IF('Data Tool'!$AI$10="East Midlands",'Data and Formulas'!$H133,IF('Data Tool'!$AI$10="West Midlands",'Data and Formulas'!$I133, IF('Data Tool'!$AI$10="East",'Data and Formulas'!$J133, IF('Data Tool'!$AI$10="London",'Data and Formulas'!$K133, IF('Data Tool'!$AI$10="South East",'Data and Formulas'!$L133, IF('Data Tool'!$AI$10="South West",'Data and Formulas'!$M133, IF('Data Tool'!$AI$10="Wales",'Data and Formulas'!$N133,IF('Data Tool'!$AI$10="Scotland",'Data and Formulas'!$O133, IF('Data Tool'!$AI$10="Northern Ireland",'Data and Formulas'!$P133))))))))))))))</f>
        <v>0.14366688467407893</v>
      </c>
      <c r="X17" s="28">
        <f>IF('Data Tool'!$AI$9&lt;=29, 'Data and Formulas'!$D100, IF(AND('Data Tool'!$AI$9&gt;=30,'Data Tool'!$AI$9&lt;=49), 'Data and Formulas'!$E100, IF(AND('Data Tool'!$AI$9&gt;=50,'Data Tool'!$AI$9&lt;=64), 'Data and Formulas'!$F100, IF(AND('Data Tool'!$AI$9&gt;=65,'Data Tool'!$AI$9&lt;=74), 'Data and Formulas'!$G100, IF('Data Tool'!$AI$9&gt;75, 'Data and Formulas'!$H100)))))</f>
        <v>0.14759224515322078</v>
      </c>
      <c r="Y17" s="27" t="s">
        <v>130</v>
      </c>
      <c r="Z17" s="27">
        <f t="shared" si="3"/>
        <v>0.1464025398722793</v>
      </c>
      <c r="AA17" s="27">
        <f t="shared" si="2"/>
        <v>0.14614488155273617</v>
      </c>
      <c r="AB17" s="4"/>
      <c r="AC17" s="4"/>
      <c r="AD17" s="4"/>
      <c r="AE17" s="189" t="s">
        <v>152</v>
      </c>
      <c r="AF17" s="192">
        <f>Z12</f>
        <v>2.262811064318563E-2</v>
      </c>
      <c r="AG17" s="190"/>
    </row>
    <row r="18" spans="2:33" ht="15.75" thickBot="1">
      <c r="B18" s="214" t="s">
        <v>134</v>
      </c>
      <c r="C18" s="215"/>
      <c r="D18" s="215"/>
      <c r="E18" s="216">
        <f>IF(('Data Tool'!$D$10/('Data and Formulas'!$K$41+(('Data Tool'!$D$9*'Data and Formulas'!$K$42)+('Data Tool'!$F$9*'Data and Formulas'!$K$45)+('Data Tool'!$G$9*'Data and Formulas'!$K$46))))&lt;'Data and Formulas'!$G$54, Decile!$D50, IF(AND(('Data Tool'!$D$10/('Data and Formulas'!$K$41+(('Data Tool'!$D$9*'Data and Formulas'!$K$42)+('Data Tool'!$F$9*'Data and Formulas'!$K$45)+('Data Tool'!$G$9*'Data and Formulas'!$K$46))))&lt;'Data and Formulas'!$H$54, ('Data Tool'!$D$10/('Data and Formulas'!$K$41+(('Data Tool'!$D$9*'Data and Formulas'!$K$42)+('Data Tool'!$F$9*'Data and Formulas'!$K$45)+('Data Tool'!$G$9*'Data and Formulas'!$K$46)))) &gt;='Data and Formulas'!$G$54),  Decile!$E50, IF(AND(('Data Tool'!$D$10/('Data and Formulas'!$K$41+(('Data Tool'!$D$9*'Data and Formulas'!$K$42)+('Data Tool'!$F$9*'Data and Formulas'!$K$45)+('Data Tool'!$G$9*'Data and Formulas'!$K$46))))&lt;'Data and Formulas'!$I$54, ('Data Tool'!$D$10/('Data and Formulas'!$K$41+(('Data Tool'!$D$9*'Data and Formulas'!$K$42)+('Data Tool'!$F$9*'Data and Formulas'!$K$45)+('Data Tool'!$G$9*'Data and Formulas'!$K$46))))&gt;='Data and Formulas'!$H$54), Decile!$F50, IF(AND(('Data Tool'!$D$10/('Data and Formulas'!$K$41+(('Data Tool'!$D$9*'Data and Formulas'!$K$42)+('Data Tool'!$F$9*'Data and Formulas'!$K$45)+('Data Tool'!$G$9*'Data and Formulas'!$K$46))))&lt;'Data and Formulas'!$J$54, ('Data Tool'!$D$10/('Data and Formulas'!$K$41+(('Data Tool'!$D$9*'Data and Formulas'!$K$42)+('Data Tool'!$F$9*'Data and Formulas'!$K$45)+('Data Tool'!$G$9*'Data and Formulas'!$K$46))))&gt;='Data and Formulas'!$I$54), Decile!$G50, IF(AND(('Data Tool'!$D$10/('Data and Formulas'!$K$41+(('Data Tool'!$D$9*'Data and Formulas'!$K$42)+('Data Tool'!$F$9*'Data and Formulas'!$K$45)+('Data Tool'!$G$9*'Data and Formulas'!$K$46))))&lt;'Data and Formulas'!$K$54, ('Data Tool'!$D$10/('Data and Formulas'!$K$41+(('Data Tool'!$D$9*'Data and Formulas'!$K$42)+('Data Tool'!$F$9*'Data and Formulas'!$K$45)+('Data Tool'!$G$9*'Data and Formulas'!$K$46))))&gt;='Data and Formulas'!$J$54), Decile!$H50, IF(AND(('Data Tool'!$D$10/('Data and Formulas'!$K$41+(('Data Tool'!$D$9*'Data and Formulas'!$K$42)+('Data Tool'!$F$9*'Data and Formulas'!$K$45)+('Data Tool'!$G$9*'Data and Formulas'!$K$46))))&lt;'Data and Formulas'!$L$54, ('Data Tool'!$D$10/('Data and Formulas'!$K$41+(('Data Tool'!$D$9*'Data and Formulas'!$K$42)+('Data Tool'!$F$9*'Data and Formulas'!$K$45)+('Data Tool'!$G$9*'Data and Formulas'!$K$46))))&gt;='Data and Formulas'!$K$54), Decile!$I50, IF(AND(('Data Tool'!$D$10/('Data and Formulas'!$K$41+(('Data Tool'!$D$9*'Data and Formulas'!$K$42)+('Data Tool'!$F$9*'Data and Formulas'!$K$45)+('Data Tool'!$G$9*'Data and Formulas'!$K$46))))&lt;'Data and Formulas'!$M$54, ('Data Tool'!$D$10/('Data and Formulas'!$K$41+(('Data Tool'!$D$9*'Data and Formulas'!$K$42)+('Data Tool'!$F$9*'Data and Formulas'!$K$45)+('Data Tool'!$G$9*'Data and Formulas'!$K$46))))&gt;='Data and Formulas'!$L$54), Decile!$J50, IF(AND(('Data Tool'!$D$10/('Data and Formulas'!$K$41+(('Data Tool'!$D$9*'Data and Formulas'!$K$42)+('Data Tool'!$F$9*'Data and Formulas'!$K$45)+('Data Tool'!$G$9*'Data and Formulas'!$K$46))))&lt;'Data and Formulas'!$N$54, ('Data Tool'!$D$10/('Data and Formulas'!$K$41+(('Data Tool'!$D$9*'Data and Formulas'!$K$42)+('Data Tool'!$F$9*'Data and Formulas'!$K$45)+('Data Tool'!$G$9*'Data and Formulas'!$K$46))))&gt;='Data and Formulas'!$M$54),  Decile!$K50, IF(AND(('Data Tool'!$D$10/('Data and Formulas'!$K$41+(('Data Tool'!$D$9*'Data and Formulas'!$K$42)+('Data Tool'!$F$9*'Data and Formulas'!$K$45)+('Data Tool'!$G$9*'Data and Formulas'!$K$46))))&lt;'Data and Formulas'!$O$54, ('Data Tool'!$D$10/('Data and Formulas'!$K$41+(('Data Tool'!$D$9*'Data and Formulas'!$K$42)+('Data Tool'!$F$9*'Data and Formulas'!$K$45)+('Data Tool'!$G$9*'Data and Formulas'!$K$46))))&gt;='Data and Formulas'!$N$54), Decile!$L50, IF(('Data Tool'!$D$10/('Data and Formulas'!$K$41+(('Data Tool'!$D$9*'Data and Formulas'!$K$42)+('Data Tool'!$F$9*'Data and Formulas'!$K$45)+('Data Tool'!$G$9*'Data and Formulas'!$K$46))))&gt;='Data and Formulas'!$O$54, Decile!$M50))))))))))</f>
        <v>0.10855499640546369</v>
      </c>
      <c r="F18" s="216">
        <f>IF('Data Tool'!$G$15="United Kingdom",'Data and Formulas'!$C139, IF('Data Tool'!$G$15="England",'Data and Formulas'!$D139, IF('Data Tool'!$G$15="North East",'Data and Formulas'!$E139,IF('Data Tool'!$G$15="North West",'Data and Formulas'!$F139, IF('Data Tool'!$G$15="Yorkshire and The Humber",'Data and Formulas'!$G139,IF('Data Tool'!$G$15="East Midlands",'Data and Formulas'!$H139,IF('Data Tool'!$G$15="West Midlands",'Data and Formulas'!$I139, IF('Data Tool'!$G$15="East",'Data and Formulas'!$J139, IF('Data Tool'!$G$15="London",'Data and Formulas'!$K139, IF('Data Tool'!$G$15="South East",'Data and Formulas'!$L139, IF('Data Tool'!$G$15="South West",'Data and Formulas'!$M139, IF('Data Tool'!$G$15="Wales",'Data and Formulas'!$N139,IF('Data Tool'!$G$15="Scotland",'Data and Formulas'!$O139, IF('Data Tool'!$G$15="Northern Ireland",'Data and Formulas'!$P139))))))))))))))</f>
        <v>0.1303692539562924</v>
      </c>
      <c r="G18" s="224">
        <f>IF('Data Tool'!$G$14&lt;=29, 'Data and Formulas'!$D106, IF(AND('Data Tool'!$G$14&gt;=30,'Data Tool'!$G$14&lt;=49), 'Data and Formulas'!$E106, IF(AND('Data Tool'!$G$14&gt;=50,'Data Tool'!$G$14&lt;=64), 'Data and Formulas'!$F106, IF(AND('Data Tool'!$G$14&gt;=65,'Data Tool'!$G$14&lt;=74), 'Data and Formulas'!$G106, IF('Data Tool'!$G$14&gt;75, 'Data and Formulas'!$H106)))))</f>
        <v>0.14946841776110067</v>
      </c>
      <c r="H18" s="223" t="s">
        <v>134</v>
      </c>
      <c r="I18" s="216">
        <f t="shared" si="0"/>
        <v>0.1242369161320801</v>
      </c>
      <c r="J18" s="216">
        <f t="shared" si="1"/>
        <v>0.12946422270761893</v>
      </c>
      <c r="K18" s="216"/>
      <c r="L18" s="216"/>
      <c r="M18" s="224"/>
      <c r="N18" s="17"/>
      <c r="O18" s="25"/>
      <c r="P18" s="14"/>
      <c r="Q18" s="10"/>
      <c r="R18" s="15"/>
      <c r="S18" s="212" t="s">
        <v>119</v>
      </c>
      <c r="T18" s="52"/>
      <c r="U18" s="52"/>
      <c r="V18" s="27">
        <f>IF(('Data Tool'!$AI$7/('Data and Formulas'!$K$41+(('Data Tool'!$AI$6*'Data and Formulas'!$K$42)+('Data Tool'!$AK$6*'Data and Formulas'!$K$45)+('Data Tool'!$AL$6*'Data and Formulas'!$K$46))))&lt;'Data and Formulas'!$G$54, Decile!$D45, IF(AND(('Data Tool'!$AI$7/('Data and Formulas'!$K$41+(('Data Tool'!$AI$6*'Data and Formulas'!$K$42)+('Data Tool'!$AK$6*'Data and Formulas'!$K$45)+('Data Tool'!$AL$6*'Data and Formulas'!$K$46))))&lt;'Data and Formulas'!$H$54, ('Data Tool'!$AI$7/('Data and Formulas'!$K$41+(('Data Tool'!$AI$6*'Data and Formulas'!$K$42)+('Data Tool'!$AK$6*'Data and Formulas'!$K$45)+('Data Tool'!$AL$6*'Data and Formulas'!$K$46)))) &gt;='Data and Formulas'!$G$54),  Decile!$E45, IF(AND(('Data Tool'!$AI$7/('Data and Formulas'!$K$41+(('Data Tool'!$AI$6*'Data and Formulas'!$K$42)+('Data Tool'!$AK$6*'Data and Formulas'!$K$45)+('Data Tool'!$AL$6*'Data and Formulas'!$K$46))))&lt;'Data and Formulas'!$I$54, ('Data Tool'!$AI$7/('Data and Formulas'!$K$41+(('Data Tool'!$AI$6*'Data and Formulas'!$K$42)+('Data Tool'!$AK$6*'Data and Formulas'!$K$45)+('Data Tool'!$AL$6*'Data and Formulas'!$K$46))))&gt;='Data and Formulas'!$H$54), Decile!$F45, IF(AND(('Data Tool'!$AI$7/('Data and Formulas'!$K$41+(('Data Tool'!$AI$6*'Data and Formulas'!$K$42)+('Data Tool'!$AK$6*'Data and Formulas'!$K$45)+('Data Tool'!$AL$6*'Data and Formulas'!$K$46))))&lt;'Data and Formulas'!$J$54, ('Data Tool'!$AI$7/('Data and Formulas'!$K$41+(('Data Tool'!$AI$6*'Data and Formulas'!$K$42)+('Data Tool'!$AK$6*'Data and Formulas'!$K$45)+('Data Tool'!$AL$6*'Data and Formulas'!$K$46))))&gt;='Data and Formulas'!$I$54), Decile!$G45, IF(AND(('Data Tool'!$AI$7/('Data and Formulas'!$K$41+(('Data Tool'!$AI$6*'Data and Formulas'!$K$42)+('Data Tool'!$AK$6*'Data and Formulas'!$K$45)+('Data Tool'!$AL$6*'Data and Formulas'!$K$46))))&lt;'Data and Formulas'!$K$54, ('Data Tool'!$AI$7/('Data and Formulas'!$K$41+(('Data Tool'!$AI$6*'Data and Formulas'!$K$42)+('Data Tool'!$AK$6*'Data and Formulas'!$K$45)+('Data Tool'!$AL$6*'Data and Formulas'!$K$46))))&gt;='Data and Formulas'!$J$54), Decile!$H45, IF(AND(('Data Tool'!$AI$7/('Data and Formulas'!$K$41+(('Data Tool'!$AI$6*'Data and Formulas'!$K$42)+('Data Tool'!$AK$6*'Data and Formulas'!$K$45)+('Data Tool'!$AL$6*'Data and Formulas'!$K$46))))&lt;'Data and Formulas'!$L$54, ('Data Tool'!$AI$7/('Data and Formulas'!$K$41+(('Data Tool'!$AI$6*'Data and Formulas'!$K$42)+('Data Tool'!$AK$6*'Data and Formulas'!$K$45)+('Data Tool'!$AL$6*'Data and Formulas'!$K$46))))&gt;='Data and Formulas'!$K$54), Decile!$I45, IF(AND(('Data Tool'!$AI$7/('Data and Formulas'!$K$41+(('Data Tool'!$AI$6*'Data and Formulas'!$K$42)+('Data Tool'!$AK$6*'Data and Formulas'!$K$45)+('Data Tool'!$AL$6*'Data and Formulas'!$K$46))))&lt;'Data and Formulas'!$M$54, ('Data Tool'!$AI$7/('Data and Formulas'!$K$41+(('Data Tool'!$AI$6*'Data and Formulas'!$K$42)+('Data Tool'!$AK$6*'Data and Formulas'!$K$45)+('Data Tool'!$AL$6*'Data and Formulas'!$K$46))))&gt;='Data and Formulas'!$L$54), Decile!$J45, IF(AND(('Data Tool'!$AI$7/('Data and Formulas'!$K$41+(('Data Tool'!$AI$6*'Data and Formulas'!$K$42)+('Data Tool'!$AK$6*'Data and Formulas'!$K$45)+('Data Tool'!$AL$6*'Data and Formulas'!$K$46))))&lt;'Data and Formulas'!$G$62, ('Data Tool'!$AI$7/('Data and Formulas'!$K$41+(('Data Tool'!$AI$6*'Data and Formulas'!$K$42)+('Data Tool'!$AK$6*'Data and Formulas'!$K$45)+('Data Tool'!$AL$6*'Data and Formulas'!$K$46))))&gt;='Data and Formulas'!$M$54),  Decile!$K45, IF(AND(('Data Tool'!$AI$7/('Data and Formulas'!$K$41+(('Data Tool'!$AI$6*'Data and Formulas'!$K$42)+('Data Tool'!$AK$6*'Data and Formulas'!$K$45)+('Data Tool'!$AL$6*'Data and Formulas'!$K$46))))&lt;'Data and Formulas'!$O$54, ('Data Tool'!$AI$7/('Data and Formulas'!$K$41+(('Data Tool'!$AI$6*'Data and Formulas'!$K$42)+('Data Tool'!$AK$6*'Data and Formulas'!$K$45)+('Data Tool'!$AL$6*'Data and Formulas'!$K$46))))&gt;='Data and Formulas'!$G$62), Decile!$L45, IF(('Data Tool'!$AI$7/('Data and Formulas'!$K$41+(('Data Tool'!$AI$6*'Data and Formulas'!$K$42)+('Data Tool'!$AK$6*'Data and Formulas'!$K$45)+('Data Tool'!$AL$6*'Data and Formulas'!$K$46))))&gt;='Data and Formulas'!$O$54, Decile!$M45))))))))))</f>
        <v>3.3251464197997363E-2</v>
      </c>
      <c r="W18" s="27">
        <f>IF('Data Tool'!$AI$10="United Kingdom",'Data and Formulas'!$C134, IF('Data Tool'!$AI$10="England",'Data and Formulas'!$D134, IF('Data Tool'!$AI$10="North East",'Data and Formulas'!$E134,IF('Data Tool'!$AI$10="North West",'Data and Formulas'!$F134, IF('Data Tool'!$AI$10="Yorkshire and The Humber",'Data and Formulas'!$G134,IF('Data Tool'!$AI$10="East Midlands",'Data and Formulas'!$H134,IF('Data Tool'!$AI$10="West Midlands",'Data and Formulas'!$I134, IF('Data Tool'!$AI$10="East",'Data and Formulas'!$J134, IF('Data Tool'!$AI$10="London",'Data and Formulas'!$K134, IF('Data Tool'!$AI$10="South East",'Data and Formulas'!$L134, IF('Data Tool'!$AI$10="South West",'Data and Formulas'!$M134, IF('Data Tool'!$AI$10="Wales",'Data and Formulas'!$N134,IF('Data Tool'!$AI$10="Scotland",'Data and Formulas'!$O134, IF('Data Tool'!$AI$10="Northern Ireland",'Data and Formulas'!$P134))))))))))))))</f>
        <v>3.2483104425550469E-2</v>
      </c>
      <c r="X18" s="28">
        <f>IF('Data Tool'!$AI$9&lt;=29, 'Data and Formulas'!$D101, IF(AND('Data Tool'!$AI$9&gt;=30,'Data Tool'!$AI$9&lt;=49), 'Data and Formulas'!$E101, IF(AND('Data Tool'!$AI$9&gt;=50,'Data Tool'!$AI$9&lt;=64), 'Data and Formulas'!$F101, IF(AND('Data Tool'!$AI$9&gt;=65,'Data Tool'!$AI$9&lt;=74), 'Data and Formulas'!$G101, IF('Data Tool'!$AI$9&gt;75, 'Data and Formulas'!$H101)))))</f>
        <v>3.1894934333958722E-2</v>
      </c>
      <c r="Y18" s="27" t="s">
        <v>119</v>
      </c>
      <c r="Z18" s="27">
        <f t="shared" si="3"/>
        <v>3.2720241788875976E-2</v>
      </c>
      <c r="AA18" s="27">
        <f t="shared" si="2"/>
        <v>3.2543167652502182E-2</v>
      </c>
      <c r="AB18" s="4"/>
      <c r="AC18" s="4"/>
      <c r="AD18" s="4"/>
      <c r="AE18" s="189" t="s">
        <v>31</v>
      </c>
      <c r="AF18" s="192">
        <f>Z13</f>
        <v>4.7130590992667171E-2</v>
      </c>
      <c r="AG18" s="190"/>
    </row>
    <row r="19" spans="2:33" ht="15.75" thickBot="1">
      <c r="B19" s="15"/>
      <c r="C19" s="15"/>
      <c r="D19" s="15"/>
      <c r="E19" s="15"/>
      <c r="F19" s="15"/>
      <c r="G19" s="15"/>
      <c r="H19" s="15"/>
      <c r="I19" s="15"/>
      <c r="J19" s="15"/>
      <c r="K19" s="21"/>
      <c r="L19" s="15"/>
      <c r="M19" s="15"/>
      <c r="N19" s="15"/>
      <c r="O19" s="13"/>
      <c r="P19" s="14"/>
      <c r="Q19" s="10"/>
      <c r="R19" s="15"/>
      <c r="S19" s="212" t="s">
        <v>131</v>
      </c>
      <c r="T19" s="52"/>
      <c r="U19" s="52"/>
      <c r="V19" s="27">
        <f>IF(('Data Tool'!$AI$7/('Data and Formulas'!$K$41+(('Data Tool'!$AI$6*'Data and Formulas'!$K$42)+('Data Tool'!$AK$6*'Data and Formulas'!$K$45)+('Data Tool'!$AL$6*'Data and Formulas'!$K$46))))&lt;'Data and Formulas'!$G$54, Decile!$D46, IF(AND(('Data Tool'!$AI$7/('Data and Formulas'!$K$41+(('Data Tool'!$AI$6*'Data and Formulas'!$K$42)+('Data Tool'!$AK$6*'Data and Formulas'!$K$45)+('Data Tool'!$AL$6*'Data and Formulas'!$K$46))))&lt;'Data and Formulas'!$H$54, ('Data Tool'!$AI$7/('Data and Formulas'!$K$41+(('Data Tool'!$AI$6*'Data and Formulas'!$K$42)+('Data Tool'!$AK$6*'Data and Formulas'!$K$45)+('Data Tool'!$AL$6*'Data and Formulas'!$K$46)))) &gt;='Data and Formulas'!$G$54),  Decile!$E46, IF(AND(('Data Tool'!$AI$7/('Data and Formulas'!$K$41+(('Data Tool'!$AI$6*'Data and Formulas'!$K$42)+('Data Tool'!$AK$6*'Data and Formulas'!$K$45)+('Data Tool'!$AL$6*'Data and Formulas'!$K$46))))&lt;'Data and Formulas'!$I$54, ('Data Tool'!$AI$7/('Data and Formulas'!$K$41+(('Data Tool'!$AI$6*'Data and Formulas'!$K$42)+('Data Tool'!$AK$6*'Data and Formulas'!$K$45)+('Data Tool'!$AL$6*'Data and Formulas'!$K$46))))&gt;='Data and Formulas'!$H$54), Decile!$F46, IF(AND(('Data Tool'!$AI$7/('Data and Formulas'!$K$41+(('Data Tool'!$AI$6*'Data and Formulas'!$K$42)+('Data Tool'!$AK$6*'Data and Formulas'!$K$45)+('Data Tool'!$AL$6*'Data and Formulas'!$K$46))))&lt;'Data and Formulas'!$J$54, ('Data Tool'!$AI$7/('Data and Formulas'!$K$41+(('Data Tool'!$AI$6*'Data and Formulas'!$K$42)+('Data Tool'!$AK$6*'Data and Formulas'!$K$45)+('Data Tool'!$AL$6*'Data and Formulas'!$K$46))))&gt;='Data and Formulas'!$I$54), Decile!$G46, IF(AND(('Data Tool'!$AI$7/('Data and Formulas'!$K$41+(('Data Tool'!$AI$6*'Data and Formulas'!$K$42)+('Data Tool'!$AK$6*'Data and Formulas'!$K$45)+('Data Tool'!$AL$6*'Data and Formulas'!$K$46))))&lt;'Data and Formulas'!$K$54, ('Data Tool'!$AI$7/('Data and Formulas'!$K$41+(('Data Tool'!$AI$6*'Data and Formulas'!$K$42)+('Data Tool'!$AK$6*'Data and Formulas'!$K$45)+('Data Tool'!$AL$6*'Data and Formulas'!$K$46))))&gt;='Data and Formulas'!$J$54), Decile!$H46, IF(AND(('Data Tool'!$AI$7/('Data and Formulas'!$K$41+(('Data Tool'!$AI$6*'Data and Formulas'!$K$42)+('Data Tool'!$AK$6*'Data and Formulas'!$K$45)+('Data Tool'!$AL$6*'Data and Formulas'!$K$46))))&lt;'Data and Formulas'!$L$54, ('Data Tool'!$AI$7/('Data and Formulas'!$K$41+(('Data Tool'!$AI$6*'Data and Formulas'!$K$42)+('Data Tool'!$AK$6*'Data and Formulas'!$K$45)+('Data Tool'!$AL$6*'Data and Formulas'!$K$46))))&gt;='Data and Formulas'!$K$54), Decile!$I46, IF(AND(('Data Tool'!$AI$7/('Data and Formulas'!$K$41+(('Data Tool'!$AI$6*'Data and Formulas'!$K$42)+('Data Tool'!$AK$6*'Data and Formulas'!$K$45)+('Data Tool'!$AL$6*'Data and Formulas'!$K$46))))&lt;'Data and Formulas'!$M$54, ('Data Tool'!$AI$7/('Data and Formulas'!$K$41+(('Data Tool'!$AI$6*'Data and Formulas'!$K$42)+('Data Tool'!$AK$6*'Data and Formulas'!$K$45)+('Data Tool'!$AL$6*'Data and Formulas'!$K$46))))&gt;='Data and Formulas'!$L$54), Decile!$J46, IF(AND(('Data Tool'!$AI$7/('Data and Formulas'!$K$41+(('Data Tool'!$AI$6*'Data and Formulas'!$K$42)+('Data Tool'!$AK$6*'Data and Formulas'!$K$45)+('Data Tool'!$AL$6*'Data and Formulas'!$K$46))))&lt;'Data and Formulas'!$G$62, ('Data Tool'!$AI$7/('Data and Formulas'!$K$41+(('Data Tool'!$AI$6*'Data and Formulas'!$K$42)+('Data Tool'!$AK$6*'Data and Formulas'!$K$45)+('Data Tool'!$AL$6*'Data and Formulas'!$K$46))))&gt;='Data and Formulas'!$M$54),  Decile!$K46, IF(AND(('Data Tool'!$AI$7/('Data and Formulas'!$K$41+(('Data Tool'!$AI$6*'Data and Formulas'!$K$42)+('Data Tool'!$AK$6*'Data and Formulas'!$K$45)+('Data Tool'!$AL$6*'Data and Formulas'!$K$46))))&lt;'Data and Formulas'!$O$54, ('Data Tool'!$AI$7/('Data and Formulas'!$K$41+(('Data Tool'!$AI$6*'Data and Formulas'!$K$42)+('Data Tool'!$AK$6*'Data and Formulas'!$K$45)+('Data Tool'!$AL$6*'Data and Formulas'!$K$46))))&gt;='Data and Formulas'!$G$62), Decile!$L46, IF(('Data Tool'!$AI$7/('Data and Formulas'!$K$41+(('Data Tool'!$AI$6*'Data and Formulas'!$K$42)+('Data Tool'!$AK$6*'Data and Formulas'!$K$45)+('Data Tool'!$AL$6*'Data and Formulas'!$K$46))))&gt;='Data and Formulas'!$O$54, Decile!$M46))))))))))</f>
        <v>0.13073871150576236</v>
      </c>
      <c r="W19" s="27">
        <f>IF('Data Tool'!$AI$10="United Kingdom",'Data and Formulas'!$C135, IF('Data Tool'!$AI$10="England",'Data and Formulas'!$D135, IF('Data Tool'!$AI$10="North East",'Data and Formulas'!$E135,IF('Data Tool'!$AI$10="North West",'Data and Formulas'!$F135, IF('Data Tool'!$AI$10="Yorkshire and The Humber",'Data and Formulas'!$G135,IF('Data Tool'!$AI$10="East Midlands",'Data and Formulas'!$H135,IF('Data Tool'!$AI$10="West Midlands",'Data and Formulas'!$I135, IF('Data Tool'!$AI$10="East",'Data and Formulas'!$J135, IF('Data Tool'!$AI$10="London",'Data and Formulas'!$K135, IF('Data Tool'!$AI$10="South East",'Data and Formulas'!$L135, IF('Data Tool'!$AI$10="South West",'Data and Formulas'!$M135, IF('Data Tool'!$AI$10="Wales",'Data and Formulas'!$N135,IF('Data Tool'!$AI$10="Scotland",'Data and Formulas'!$O135, IF('Data Tool'!$AI$10="Northern Ireland",'Data and Formulas'!$P135))))))))))))))</f>
        <v>0.12579027686941358</v>
      </c>
      <c r="X19" s="28">
        <f>IF('Data Tool'!$AI$9&lt;=29, 'Data and Formulas'!$D102, IF(AND('Data Tool'!$AI$9&gt;=30,'Data Tool'!$AI$9&lt;=49), 'Data and Formulas'!$E102, IF(AND('Data Tool'!$AI$9&gt;=50,'Data Tool'!$AI$9&lt;=64), 'Data and Formulas'!$F102, IF(AND('Data Tool'!$AI$9&gt;=65,'Data Tool'!$AI$9&lt;=74), 'Data and Formulas'!$G102, IF('Data Tool'!$AI$9&gt;75, 'Data and Formulas'!$H102)))))</f>
        <v>0.11819887429643526</v>
      </c>
      <c r="Y19" s="27" t="s">
        <v>131</v>
      </c>
      <c r="Z19" s="27">
        <f t="shared" si="3"/>
        <v>0.12636664354434338</v>
      </c>
      <c r="AA19" s="27">
        <f t="shared" si="2"/>
        <v>0.12490928755720372</v>
      </c>
      <c r="AB19" s="4"/>
      <c r="AC19" s="4"/>
      <c r="AD19" s="4"/>
      <c r="AE19" s="193" t="s">
        <v>74</v>
      </c>
      <c r="AF19" s="196">
        <f>Z22+Z23</f>
        <v>0.20837486047993403</v>
      </c>
      <c r="AG19" s="190"/>
    </row>
    <row r="20" spans="2:33">
      <c r="B20" s="15"/>
      <c r="C20" s="15"/>
      <c r="D20" s="15"/>
      <c r="E20" s="15"/>
      <c r="F20" s="15"/>
      <c r="G20" s="15"/>
      <c r="H20" s="15"/>
      <c r="I20" s="15"/>
      <c r="J20" s="15"/>
      <c r="K20" s="21"/>
      <c r="L20" s="15"/>
      <c r="M20" s="15"/>
      <c r="N20" s="15"/>
      <c r="O20" s="13"/>
      <c r="P20" s="14"/>
      <c r="Q20" s="10"/>
      <c r="R20" s="15"/>
      <c r="S20" s="212" t="s">
        <v>121</v>
      </c>
      <c r="T20" s="52"/>
      <c r="U20" s="52"/>
      <c r="V20" s="27">
        <f>IF(('Data Tool'!$AI$7/('Data and Formulas'!$K$41+(('Data Tool'!$AI$6*'Data and Formulas'!$K$42)+('Data Tool'!$AK$6*'Data and Formulas'!$K$45)+('Data Tool'!$AL$6*'Data and Formulas'!$K$46))))&lt;'Data and Formulas'!$G$54, Decile!$D47, IF(AND(('Data Tool'!$AI$7/('Data and Formulas'!$K$41+(('Data Tool'!$AI$6*'Data and Formulas'!$K$42)+('Data Tool'!$AK$6*'Data and Formulas'!$K$45)+('Data Tool'!$AL$6*'Data and Formulas'!$K$46))))&lt;'Data and Formulas'!$H$54, ('Data Tool'!$AI$7/('Data and Formulas'!$K$41+(('Data Tool'!$AI$6*'Data and Formulas'!$K$42)+('Data Tool'!$AK$6*'Data and Formulas'!$K$45)+('Data Tool'!$AL$6*'Data and Formulas'!$K$46)))) &gt;='Data and Formulas'!$G$54),  Decile!$E47, IF(AND(('Data Tool'!$AI$7/('Data and Formulas'!$K$41+(('Data Tool'!$AI$6*'Data and Formulas'!$K$42)+('Data Tool'!$AK$6*'Data and Formulas'!$K$45)+('Data Tool'!$AL$6*'Data and Formulas'!$K$46))))&lt;'Data and Formulas'!$I$54, ('Data Tool'!$AI$7/('Data and Formulas'!$K$41+(('Data Tool'!$AI$6*'Data and Formulas'!$K$42)+('Data Tool'!$AK$6*'Data and Formulas'!$K$45)+('Data Tool'!$AL$6*'Data and Formulas'!$K$46))))&gt;='Data and Formulas'!$H$54), Decile!$F47, IF(AND(('Data Tool'!$AI$7/('Data and Formulas'!$K$41+(('Data Tool'!$AI$6*'Data and Formulas'!$K$42)+('Data Tool'!$AK$6*'Data and Formulas'!$K$45)+('Data Tool'!$AL$6*'Data and Formulas'!$K$46))))&lt;'Data and Formulas'!$J$54, ('Data Tool'!$AI$7/('Data and Formulas'!$K$41+(('Data Tool'!$AI$6*'Data and Formulas'!$K$42)+('Data Tool'!$AK$6*'Data and Formulas'!$K$45)+('Data Tool'!$AL$6*'Data and Formulas'!$K$46))))&gt;='Data and Formulas'!$I$54), Decile!$G47, IF(AND(('Data Tool'!$AI$7/('Data and Formulas'!$K$41+(('Data Tool'!$AI$6*'Data and Formulas'!$K$42)+('Data Tool'!$AK$6*'Data and Formulas'!$K$45)+('Data Tool'!$AL$6*'Data and Formulas'!$K$46))))&lt;'Data and Formulas'!$K$54, ('Data Tool'!$AI$7/('Data and Formulas'!$K$41+(('Data Tool'!$AI$6*'Data and Formulas'!$K$42)+('Data Tool'!$AK$6*'Data and Formulas'!$K$45)+('Data Tool'!$AL$6*'Data and Formulas'!$K$46))))&gt;='Data and Formulas'!$J$54), Decile!$H47, IF(AND(('Data Tool'!$AI$7/('Data and Formulas'!$K$41+(('Data Tool'!$AI$6*'Data and Formulas'!$K$42)+('Data Tool'!$AK$6*'Data and Formulas'!$K$45)+('Data Tool'!$AL$6*'Data and Formulas'!$K$46))))&lt;'Data and Formulas'!$L$54, ('Data Tool'!$AI$7/('Data and Formulas'!$K$41+(('Data Tool'!$AI$6*'Data and Formulas'!$K$42)+('Data Tool'!$AK$6*'Data and Formulas'!$K$45)+('Data Tool'!$AL$6*'Data and Formulas'!$K$46))))&gt;='Data and Formulas'!$K$54), Decile!$I47, IF(AND(('Data Tool'!$AI$7/('Data and Formulas'!$K$41+(('Data Tool'!$AI$6*'Data and Formulas'!$K$42)+('Data Tool'!$AK$6*'Data and Formulas'!$K$45)+('Data Tool'!$AL$6*'Data and Formulas'!$K$46))))&lt;'Data and Formulas'!$M$54, ('Data Tool'!$AI$7/('Data and Formulas'!$K$41+(('Data Tool'!$AI$6*'Data and Formulas'!$K$42)+('Data Tool'!$AK$6*'Data and Formulas'!$K$45)+('Data Tool'!$AL$6*'Data and Formulas'!$K$46))))&gt;='Data and Formulas'!$L$54), Decile!$J47, IF(AND(('Data Tool'!$AI$7/('Data and Formulas'!$K$41+(('Data Tool'!$AI$6*'Data and Formulas'!$K$42)+('Data Tool'!$AK$6*'Data and Formulas'!$K$45)+('Data Tool'!$AL$6*'Data and Formulas'!$K$46))))&lt;'Data and Formulas'!$G$62, ('Data Tool'!$AI$7/('Data and Formulas'!$K$41+(('Data Tool'!$AI$6*'Data and Formulas'!$K$42)+('Data Tool'!$AK$6*'Data and Formulas'!$K$45)+('Data Tool'!$AL$6*'Data and Formulas'!$K$46))))&gt;='Data and Formulas'!$M$54),  Decile!$K47, IF(AND(('Data Tool'!$AI$7/('Data and Formulas'!$K$41+(('Data Tool'!$AI$6*'Data and Formulas'!$K$42)+('Data Tool'!$AK$6*'Data and Formulas'!$K$45)+('Data Tool'!$AL$6*'Data and Formulas'!$K$46))))&lt;'Data and Formulas'!$O$54, ('Data Tool'!$AI$7/('Data and Formulas'!$K$41+(('Data Tool'!$AI$6*'Data and Formulas'!$K$42)+('Data Tool'!$AK$6*'Data and Formulas'!$K$45)+('Data Tool'!$AL$6*'Data and Formulas'!$K$46))))&gt;='Data and Formulas'!$G$62), Decile!$L47, IF(('Data Tool'!$AI$7/('Data and Formulas'!$K$41+(('Data Tool'!$AI$6*'Data and Formulas'!$K$42)+('Data Tool'!$AK$6*'Data and Formulas'!$K$45)+('Data Tool'!$AL$6*'Data and Formulas'!$K$46))))&gt;='Data and Formulas'!$O$54, Decile!$M47))))))))))</f>
        <v>6.6125070848290198E-3</v>
      </c>
      <c r="W20" s="27">
        <f>IF('Data Tool'!$AI$10="United Kingdom",'Data and Formulas'!$C136, IF('Data Tool'!$AI$10="England",'Data and Formulas'!$D136, IF('Data Tool'!$AI$10="North East",'Data and Formulas'!$E136,IF('Data Tool'!$AI$10="North West",'Data and Formulas'!$F136, IF('Data Tool'!$AI$10="Yorkshire and The Humber",'Data and Formulas'!$G136,IF('Data Tool'!$AI$10="East Midlands",'Data and Formulas'!$H136,IF('Data Tool'!$AI$10="West Midlands",'Data and Formulas'!$I136, IF('Data Tool'!$AI$10="East",'Data and Formulas'!$J136, IF('Data Tool'!$AI$10="London",'Data and Formulas'!$K136, IF('Data Tool'!$AI$10="South East",'Data and Formulas'!$L136, IF('Data Tool'!$AI$10="South West",'Data and Formulas'!$M136, IF('Data Tool'!$AI$10="Wales",'Data and Formulas'!$N136,IF('Data Tool'!$AI$10="Scotland",'Data and Formulas'!$O136, IF('Data Tool'!$AI$10="Northern Ireland",'Data and Formulas'!$P136))))))))))))))</f>
        <v>3.0521037715282319E-3</v>
      </c>
      <c r="X20" s="28">
        <f>IF('Data Tool'!$AI$9&lt;=29, 'Data and Formulas'!$D103, IF(AND('Data Tool'!$AI$9&gt;=30,'Data Tool'!$AI$9&lt;=49), 'Data and Formulas'!$E103, IF(AND('Data Tool'!$AI$9&gt;=50,'Data Tool'!$AI$9&lt;=64), 'Data and Formulas'!$F103, IF(AND('Data Tool'!$AI$9&gt;=65,'Data Tool'!$AI$9&lt;=74), 'Data and Formulas'!$G103, IF('Data Tool'!$AI$9&gt;75, 'Data and Formulas'!$H103)))))</f>
        <v>1.016260162601626E-2</v>
      </c>
      <c r="Y20" s="27" t="s">
        <v>121</v>
      </c>
      <c r="Z20" s="27">
        <f t="shared" si="3"/>
        <v>6.609929891800633E-3</v>
      </c>
      <c r="AA20" s="27">
        <f t="shared" si="2"/>
        <v>6.6090708274578374E-3</v>
      </c>
      <c r="AB20" s="4"/>
      <c r="AC20" s="4"/>
      <c r="AD20" s="4"/>
      <c r="AE20" s="4"/>
      <c r="AF20" s="4"/>
      <c r="AG20" s="190"/>
    </row>
    <row r="21" spans="2:33" ht="15.75" thickBot="1">
      <c r="O21" s="13"/>
      <c r="P21" s="14"/>
      <c r="Q21" s="10"/>
      <c r="R21" s="15"/>
      <c r="S21" s="212" t="s">
        <v>122</v>
      </c>
      <c r="T21" s="52"/>
      <c r="U21" s="52"/>
      <c r="V21" s="27">
        <f>IF(('Data Tool'!$AI$7/('Data and Formulas'!$K$41+(('Data Tool'!$AI$6*'Data and Formulas'!$K$42)+('Data Tool'!$AK$6*'Data and Formulas'!$K$45)+('Data Tool'!$AL$6*'Data and Formulas'!$K$46))))&lt;'Data and Formulas'!$G$54, Decile!$D48, IF(AND(('Data Tool'!$AI$7/('Data and Formulas'!$K$41+(('Data Tool'!$AI$6*'Data and Formulas'!$K$42)+('Data Tool'!$AK$6*'Data and Formulas'!$K$45)+('Data Tool'!$AL$6*'Data and Formulas'!$K$46))))&lt;'Data and Formulas'!$H$54, ('Data Tool'!$AI$7/('Data and Formulas'!$K$41+(('Data Tool'!$AI$6*'Data and Formulas'!$K$42)+('Data Tool'!$AK$6*'Data and Formulas'!$K$45)+('Data Tool'!$AL$6*'Data and Formulas'!$K$46)))) &gt;='Data and Formulas'!$G$54),  Decile!$E48, IF(AND(('Data Tool'!$AI$7/('Data and Formulas'!$K$41+(('Data Tool'!$AI$6*'Data and Formulas'!$K$42)+('Data Tool'!$AK$6*'Data and Formulas'!$K$45)+('Data Tool'!$AL$6*'Data and Formulas'!$K$46))))&lt;'Data and Formulas'!$I$54, ('Data Tool'!$AI$7/('Data and Formulas'!$K$41+(('Data Tool'!$AI$6*'Data and Formulas'!$K$42)+('Data Tool'!$AK$6*'Data and Formulas'!$K$45)+('Data Tool'!$AL$6*'Data and Formulas'!$K$46))))&gt;='Data and Formulas'!$H$54), Decile!$F48, IF(AND(('Data Tool'!$AI$7/('Data and Formulas'!$K$41+(('Data Tool'!$AI$6*'Data and Formulas'!$K$42)+('Data Tool'!$AK$6*'Data and Formulas'!$K$45)+('Data Tool'!$AL$6*'Data and Formulas'!$K$46))))&lt;'Data and Formulas'!$J$54, ('Data Tool'!$AI$7/('Data and Formulas'!$K$41+(('Data Tool'!$AI$6*'Data and Formulas'!$K$42)+('Data Tool'!$AK$6*'Data and Formulas'!$K$45)+('Data Tool'!$AL$6*'Data and Formulas'!$K$46))))&gt;='Data and Formulas'!$I$54), Decile!$G48, IF(AND(('Data Tool'!$AI$7/('Data and Formulas'!$K$41+(('Data Tool'!$AI$6*'Data and Formulas'!$K$42)+('Data Tool'!$AK$6*'Data and Formulas'!$K$45)+('Data Tool'!$AL$6*'Data and Formulas'!$K$46))))&lt;'Data and Formulas'!$K$54, ('Data Tool'!$AI$7/('Data and Formulas'!$K$41+(('Data Tool'!$AI$6*'Data and Formulas'!$K$42)+('Data Tool'!$AK$6*'Data and Formulas'!$K$45)+('Data Tool'!$AL$6*'Data and Formulas'!$K$46))))&gt;='Data and Formulas'!$J$54), Decile!$H48, IF(AND(('Data Tool'!$AI$7/('Data and Formulas'!$K$41+(('Data Tool'!$AI$6*'Data and Formulas'!$K$42)+('Data Tool'!$AK$6*'Data and Formulas'!$K$45)+('Data Tool'!$AL$6*'Data and Formulas'!$K$46))))&lt;'Data and Formulas'!$L$54, ('Data Tool'!$AI$7/('Data and Formulas'!$K$41+(('Data Tool'!$AI$6*'Data and Formulas'!$K$42)+('Data Tool'!$AK$6*'Data and Formulas'!$K$45)+('Data Tool'!$AL$6*'Data and Formulas'!$K$46))))&gt;='Data and Formulas'!$K$54), Decile!$I48, IF(AND(('Data Tool'!$AI$7/('Data and Formulas'!$K$41+(('Data Tool'!$AI$6*'Data and Formulas'!$K$42)+('Data Tool'!$AK$6*'Data and Formulas'!$K$45)+('Data Tool'!$AL$6*'Data and Formulas'!$K$46))))&lt;'Data and Formulas'!$M$54, ('Data Tool'!$AI$7/('Data and Formulas'!$K$41+(('Data Tool'!$AI$6*'Data and Formulas'!$K$42)+('Data Tool'!$AK$6*'Data and Formulas'!$K$45)+('Data Tool'!$AL$6*'Data and Formulas'!$K$46))))&gt;='Data and Formulas'!$L$54), Decile!$J48, IF(AND(('Data Tool'!$AI$7/('Data and Formulas'!$K$41+(('Data Tool'!$AI$6*'Data and Formulas'!$K$42)+('Data Tool'!$AK$6*'Data and Formulas'!$K$45)+('Data Tool'!$AL$6*'Data and Formulas'!$K$46))))&lt;'Data and Formulas'!$G$62, ('Data Tool'!$AI$7/('Data and Formulas'!$K$41+(('Data Tool'!$AI$6*'Data and Formulas'!$K$42)+('Data Tool'!$AK$6*'Data and Formulas'!$K$45)+('Data Tool'!$AL$6*'Data and Formulas'!$K$46))))&gt;='Data and Formulas'!$M$54),  Decile!$K48, IF(AND(('Data Tool'!$AI$7/('Data and Formulas'!$K$41+(('Data Tool'!$AI$6*'Data and Formulas'!$K$42)+('Data Tool'!$AK$6*'Data and Formulas'!$K$45)+('Data Tool'!$AL$6*'Data and Formulas'!$K$46))))&lt;'Data and Formulas'!$O$54, ('Data Tool'!$AI$7/('Data and Formulas'!$K$41+(('Data Tool'!$AI$6*'Data and Formulas'!$K$42)+('Data Tool'!$AK$6*'Data and Formulas'!$K$45)+('Data Tool'!$AL$6*'Data and Formulas'!$K$46))))&gt;='Data and Formulas'!$G$62), Decile!$L48, IF(('Data Tool'!$AI$7/('Data and Formulas'!$K$41+(('Data Tool'!$AI$6*'Data and Formulas'!$K$42)+('Data Tool'!$AK$6*'Data and Formulas'!$K$45)+('Data Tool'!$AL$6*'Data and Formulas'!$K$46))))&gt;='Data and Formulas'!$O$54, Decile!$M48))))))))))</f>
        <v>8.841866616285661E-2</v>
      </c>
      <c r="W21" s="27">
        <f>IF('Data Tool'!$AI$10="United Kingdom",'Data and Formulas'!$C137, IF('Data Tool'!$AI$10="England",'Data and Formulas'!$D137, IF('Data Tool'!$AI$10="North East",'Data and Formulas'!$E137,IF('Data Tool'!$AI$10="North West",'Data and Formulas'!$F137, IF('Data Tool'!$AI$10="Yorkshire and The Humber",'Data and Formulas'!$G137,IF('Data Tool'!$AI$10="East Midlands",'Data and Formulas'!$H137,IF('Data Tool'!$AI$10="West Midlands",'Data and Formulas'!$I137, IF('Data Tool'!$AI$10="East",'Data and Formulas'!$J137, IF('Data Tool'!$AI$10="London",'Data and Formulas'!$K137, IF('Data Tool'!$AI$10="South East",'Data and Formulas'!$L137, IF('Data Tool'!$AI$10="South West",'Data and Formulas'!$M137, IF('Data Tool'!$AI$10="Wales",'Data and Formulas'!$N137,IF('Data Tool'!$AI$10="Scotland",'Data and Formulas'!$O137, IF('Data Tool'!$AI$10="Northern Ireland",'Data and Formulas'!$P137))))))))))))))</f>
        <v>8.0444735120994107E-2</v>
      </c>
      <c r="X21" s="28">
        <f>IF('Data Tool'!$AI$9&lt;=29, 'Data and Formulas'!$D104, IF(AND('Data Tool'!$AI$9&gt;=30,'Data Tool'!$AI$9&lt;=49), 'Data and Formulas'!$E104, IF(AND('Data Tool'!$AI$9&gt;=50,'Data Tool'!$AI$9&lt;=64), 'Data and Formulas'!$F104, IF(AND('Data Tool'!$AI$9&gt;=65,'Data Tool'!$AI$9&lt;=74), 'Data and Formulas'!$G104, IF('Data Tool'!$AI$9&gt;75, 'Data and Formulas'!$H104)))))</f>
        <v>8.896185115697311E-2</v>
      </c>
      <c r="Y21" s="27" t="s">
        <v>122</v>
      </c>
      <c r="Z21" s="27">
        <f t="shared" si="3"/>
        <v>8.6560979650920106E-2</v>
      </c>
      <c r="AA21" s="27">
        <f t="shared" si="2"/>
        <v>8.5941750813607942E-2</v>
      </c>
      <c r="AB21" s="4"/>
      <c r="AC21" s="4"/>
      <c r="AD21" s="4"/>
      <c r="AE21" s="4"/>
      <c r="AF21" s="4"/>
      <c r="AG21" s="190"/>
    </row>
    <row r="22" spans="2:33" ht="18.75">
      <c r="B22" s="201" t="s">
        <v>92</v>
      </c>
      <c r="C22" s="1"/>
      <c r="D22" s="1"/>
      <c r="E22" s="1"/>
      <c r="F22" s="1"/>
      <c r="G22" s="1"/>
      <c r="H22" s="1"/>
      <c r="I22" s="218" t="s">
        <v>112</v>
      </c>
      <c r="J22" s="187"/>
      <c r="K22" s="187"/>
      <c r="L22" s="188"/>
      <c r="O22" s="13"/>
      <c r="P22" s="14"/>
      <c r="Q22" s="10"/>
      <c r="R22" s="15"/>
      <c r="S22" s="212" t="s">
        <v>132</v>
      </c>
      <c r="T22" s="52"/>
      <c r="U22" s="52"/>
      <c r="V22" s="27">
        <f>IF(('Data Tool'!$AI$7/('Data and Formulas'!$K$41+(('Data Tool'!$AI$6*'Data and Formulas'!$K$42)+('Data Tool'!$AK$6*'Data and Formulas'!$K$45)+('Data Tool'!$AL$6*'Data and Formulas'!$K$46))))&lt;'Data and Formulas'!$G$54, Decile!$D49, IF(AND(('Data Tool'!$AI$7/('Data and Formulas'!$K$41+(('Data Tool'!$AI$6*'Data and Formulas'!$K$42)+('Data Tool'!$AK$6*'Data and Formulas'!$K$45)+('Data Tool'!$AL$6*'Data and Formulas'!$K$46))))&lt;'Data and Formulas'!$H$54, ('Data Tool'!$AI$7/('Data and Formulas'!$K$41+(('Data Tool'!$AI$6*'Data and Formulas'!$K$42)+('Data Tool'!$AK$6*'Data and Formulas'!$K$45)+('Data Tool'!$AL$6*'Data and Formulas'!$K$46)))) &gt;='Data and Formulas'!$G$54),  Decile!$E49, IF(AND(('Data Tool'!$AI$7/('Data and Formulas'!$K$41+(('Data Tool'!$AI$6*'Data and Formulas'!$K$42)+('Data Tool'!$AK$6*'Data and Formulas'!$K$45)+('Data Tool'!$AL$6*'Data and Formulas'!$K$46))))&lt;'Data and Formulas'!$I$54, ('Data Tool'!$AI$7/('Data and Formulas'!$K$41+(('Data Tool'!$AI$6*'Data and Formulas'!$K$42)+('Data Tool'!$AK$6*'Data and Formulas'!$K$45)+('Data Tool'!$AL$6*'Data and Formulas'!$K$46))))&gt;='Data and Formulas'!$H$54), Decile!$F49, IF(AND(('Data Tool'!$AI$7/('Data and Formulas'!$K$41+(('Data Tool'!$AI$6*'Data and Formulas'!$K$42)+('Data Tool'!$AK$6*'Data and Formulas'!$K$45)+('Data Tool'!$AL$6*'Data and Formulas'!$K$46))))&lt;'Data and Formulas'!$J$54, ('Data Tool'!$AI$7/('Data and Formulas'!$K$41+(('Data Tool'!$AI$6*'Data and Formulas'!$K$42)+('Data Tool'!$AK$6*'Data and Formulas'!$K$45)+('Data Tool'!$AL$6*'Data and Formulas'!$K$46))))&gt;='Data and Formulas'!$I$54), Decile!$G49, IF(AND(('Data Tool'!$AI$7/('Data and Formulas'!$K$41+(('Data Tool'!$AI$6*'Data and Formulas'!$K$42)+('Data Tool'!$AK$6*'Data and Formulas'!$K$45)+('Data Tool'!$AL$6*'Data and Formulas'!$K$46))))&lt;'Data and Formulas'!$K$54, ('Data Tool'!$AI$7/('Data and Formulas'!$K$41+(('Data Tool'!$AI$6*'Data and Formulas'!$K$42)+('Data Tool'!$AK$6*'Data and Formulas'!$K$45)+('Data Tool'!$AL$6*'Data and Formulas'!$K$46))))&gt;='Data and Formulas'!$J$54), Decile!$H49, IF(AND(('Data Tool'!$AI$7/('Data and Formulas'!$K$41+(('Data Tool'!$AI$6*'Data and Formulas'!$K$42)+('Data Tool'!$AK$6*'Data and Formulas'!$K$45)+('Data Tool'!$AL$6*'Data and Formulas'!$K$46))))&lt;'Data and Formulas'!$L$54, ('Data Tool'!$AI$7/('Data and Formulas'!$K$41+(('Data Tool'!$AI$6*'Data and Formulas'!$K$42)+('Data Tool'!$AK$6*'Data and Formulas'!$K$45)+('Data Tool'!$AL$6*'Data and Formulas'!$K$46))))&gt;='Data and Formulas'!$K$54), Decile!$I49, IF(AND(('Data Tool'!$AI$7/('Data and Formulas'!$K$41+(('Data Tool'!$AI$6*'Data and Formulas'!$K$42)+('Data Tool'!$AK$6*'Data and Formulas'!$K$45)+('Data Tool'!$AL$6*'Data and Formulas'!$K$46))))&lt;'Data and Formulas'!$M$54, ('Data Tool'!$AI$7/('Data and Formulas'!$K$41+(('Data Tool'!$AI$6*'Data and Formulas'!$K$42)+('Data Tool'!$AK$6*'Data and Formulas'!$K$45)+('Data Tool'!$AL$6*'Data and Formulas'!$K$46))))&gt;='Data and Formulas'!$L$54), Decile!$J49, IF(AND(('Data Tool'!$AI$7/('Data and Formulas'!$K$41+(('Data Tool'!$AI$6*'Data and Formulas'!$K$42)+('Data Tool'!$AK$6*'Data and Formulas'!$K$45)+('Data Tool'!$AL$6*'Data and Formulas'!$K$46))))&lt;'Data and Formulas'!$G$62, ('Data Tool'!$AI$7/('Data and Formulas'!$K$41+(('Data Tool'!$AI$6*'Data and Formulas'!$K$42)+('Data Tool'!$AK$6*'Data and Formulas'!$K$45)+('Data Tool'!$AL$6*'Data and Formulas'!$K$46))))&gt;='Data and Formulas'!$M$54),  Decile!$K49, IF(AND(('Data Tool'!$AI$7/('Data and Formulas'!$K$41+(('Data Tool'!$AI$6*'Data and Formulas'!$K$42)+('Data Tool'!$AK$6*'Data and Formulas'!$K$45)+('Data Tool'!$AL$6*'Data and Formulas'!$K$46))))&lt;'Data and Formulas'!$O$54, ('Data Tool'!$AI$7/('Data and Formulas'!$K$41+(('Data Tool'!$AI$6*'Data and Formulas'!$K$42)+('Data Tool'!$AK$6*'Data and Formulas'!$K$45)+('Data Tool'!$AL$6*'Data and Formulas'!$K$46))))&gt;='Data and Formulas'!$G$62), Decile!$L49, IF(('Data Tool'!$AI$7/('Data and Formulas'!$K$41+(('Data Tool'!$AI$6*'Data and Formulas'!$K$42)+('Data Tool'!$AK$6*'Data and Formulas'!$K$45)+('Data Tool'!$AL$6*'Data and Formulas'!$K$46))))&gt;='Data and Formulas'!$O$54, Decile!$M49))))))))))</f>
        <v>7.5571509540903081E-2</v>
      </c>
      <c r="W22" s="27">
        <f>IF('Data Tool'!$AI$10="United Kingdom",'Data and Formulas'!$C138, IF('Data Tool'!$AI$10="England",'Data and Formulas'!$D138, IF('Data Tool'!$AI$10="North East",'Data and Formulas'!$E138,IF('Data Tool'!$AI$10="North West",'Data and Formulas'!$F138, IF('Data Tool'!$AI$10="Yorkshire and The Humber",'Data and Formulas'!$G138,IF('Data Tool'!$AI$10="East Midlands",'Data and Formulas'!$H138,IF('Data Tool'!$AI$10="West Midlands",'Data and Formulas'!$I138, IF('Data Tool'!$AI$10="East",'Data and Formulas'!$J138, IF('Data Tool'!$AI$10="London",'Data and Formulas'!$K138, IF('Data Tool'!$AI$10="South East",'Data and Formulas'!$L138, IF('Data Tool'!$AI$10="South West",'Data and Formulas'!$M138, IF('Data Tool'!$AI$10="Wales",'Data and Formulas'!$N138,IF('Data Tool'!$AI$10="Scotland",'Data and Formulas'!$O138, IF('Data Tool'!$AI$10="Northern Ireland",'Data and Formulas'!$P138))))))))))))))</f>
        <v>7.4776542402441679E-2</v>
      </c>
      <c r="X22" s="28">
        <f>IF('Data Tool'!$AI$9&lt;=29, 'Data and Formulas'!$D105, IF(AND('Data Tool'!$AI$9&gt;=30,'Data Tool'!$AI$9&lt;=49), 'Data and Formulas'!$E105, IF(AND('Data Tool'!$AI$9&gt;=50,'Data Tool'!$AI$9&lt;=64), 'Data and Formulas'!$F105, IF(AND('Data Tool'!$AI$9&gt;=65,'Data Tool'!$AI$9&lt;=74), 'Data and Formulas'!$G105, IF('Data Tool'!$AI$9&gt;75, 'Data and Formulas'!$H105)))))</f>
        <v>7.5203252032520318E-2</v>
      </c>
      <c r="Y22" s="27" t="s">
        <v>132</v>
      </c>
      <c r="Z22" s="27">
        <f t="shared" si="3"/>
        <v>7.5280703379192043E-2</v>
      </c>
      <c r="AA22" s="27">
        <f t="shared" si="2"/>
        <v>7.5183767991955031E-2</v>
      </c>
      <c r="AB22" s="4"/>
      <c r="AC22" s="4"/>
      <c r="AD22" s="4"/>
      <c r="AE22" s="4"/>
      <c r="AF22" s="4"/>
      <c r="AG22" s="190"/>
    </row>
    <row r="23" spans="2:33" ht="15.75" thickBot="1">
      <c r="B23" s="3"/>
      <c r="C23" s="4"/>
      <c r="D23" s="4"/>
      <c r="E23" s="4">
        <v>2017</v>
      </c>
      <c r="F23" s="4">
        <v>2016</v>
      </c>
      <c r="G23" s="4">
        <v>2015</v>
      </c>
      <c r="H23" s="4"/>
      <c r="I23" s="189"/>
      <c r="J23" s="4"/>
      <c r="K23" s="4"/>
      <c r="L23" s="190"/>
      <c r="O23" s="13"/>
      <c r="P23" s="14"/>
      <c r="Q23" s="10"/>
      <c r="R23" s="15"/>
      <c r="S23" s="214" t="s">
        <v>134</v>
      </c>
      <c r="T23" s="215"/>
      <c r="U23" s="215"/>
      <c r="V23" s="216">
        <f>IF(('Data Tool'!$AI$7/('Data and Formulas'!$K$41+(('Data Tool'!$AI$6*'Data and Formulas'!$K$42)+('Data Tool'!$AK$6*'Data and Formulas'!$K$45)+('Data Tool'!$AL$6*'Data and Formulas'!$K$46))))&lt;'Data and Formulas'!$G$54, Decile!$D50, IF(AND(('Data Tool'!$AI$7/('Data and Formulas'!$K$41+(('Data Tool'!$AI$6*'Data and Formulas'!$K$42)+('Data Tool'!$AK$6*'Data and Formulas'!$K$45)+('Data Tool'!$AL$6*'Data and Formulas'!$K$46))))&lt;'Data and Formulas'!$H$54, ('Data Tool'!$AI$7/('Data and Formulas'!$K$41+(('Data Tool'!$AI$6*'Data and Formulas'!$K$42)+('Data Tool'!$AK$6*'Data and Formulas'!$K$45)+('Data Tool'!$AL$6*'Data and Formulas'!$K$46)))) &gt;='Data and Formulas'!$G$54),  Decile!$E50, IF(AND(('Data Tool'!$AI$7/('Data and Formulas'!$K$41+(('Data Tool'!$AI$6*'Data and Formulas'!$K$42)+('Data Tool'!$AK$6*'Data and Formulas'!$K$45)+('Data Tool'!$AL$6*'Data and Formulas'!$K$46))))&lt;'Data and Formulas'!$I$54, ('Data Tool'!$AI$7/('Data and Formulas'!$K$41+(('Data Tool'!$AI$6*'Data and Formulas'!$K$42)+('Data Tool'!$AK$6*'Data and Formulas'!$K$45)+('Data Tool'!$AL$6*'Data and Formulas'!$K$46))))&gt;='Data and Formulas'!$H$54), Decile!$F50, IF(AND(('Data Tool'!$AI$7/('Data and Formulas'!$K$41+(('Data Tool'!$AI$6*'Data and Formulas'!$K$42)+('Data Tool'!$AK$6*'Data and Formulas'!$K$45)+('Data Tool'!$AL$6*'Data and Formulas'!$K$46))))&lt;'Data and Formulas'!$J$54, ('Data Tool'!$AI$7/('Data and Formulas'!$K$41+(('Data Tool'!$AI$6*'Data and Formulas'!$K$42)+('Data Tool'!$AK$6*'Data and Formulas'!$K$45)+('Data Tool'!$AL$6*'Data and Formulas'!$K$46))))&gt;='Data and Formulas'!$I$54), Decile!$G50, IF(AND(('Data Tool'!$AI$7/('Data and Formulas'!$K$41+(('Data Tool'!$AI$6*'Data and Formulas'!$K$42)+('Data Tool'!$AK$6*'Data and Formulas'!$K$45)+('Data Tool'!$AL$6*'Data and Formulas'!$K$46))))&lt;'Data and Formulas'!$K$54, ('Data Tool'!$AI$7/('Data and Formulas'!$K$41+(('Data Tool'!$AI$6*'Data and Formulas'!$K$42)+('Data Tool'!$AK$6*'Data and Formulas'!$K$45)+('Data Tool'!$AL$6*'Data and Formulas'!$K$46))))&gt;='Data and Formulas'!$J$54), Decile!$H50, IF(AND(('Data Tool'!$AI$7/('Data and Formulas'!$K$41+(('Data Tool'!$AI$6*'Data and Formulas'!$K$42)+('Data Tool'!$AK$6*'Data and Formulas'!$K$45)+('Data Tool'!$AL$6*'Data and Formulas'!$K$46))))&lt;'Data and Formulas'!$L$54, ('Data Tool'!$AI$7/('Data and Formulas'!$K$41+(('Data Tool'!$AI$6*'Data and Formulas'!$K$42)+('Data Tool'!$AK$6*'Data and Formulas'!$K$45)+('Data Tool'!$AL$6*'Data and Formulas'!$K$46))))&gt;='Data and Formulas'!$K$54), Decile!$I50, IF(AND(('Data Tool'!$AI$7/('Data and Formulas'!$K$41+(('Data Tool'!$AI$6*'Data and Formulas'!$K$42)+('Data Tool'!$AK$6*'Data and Formulas'!$K$45)+('Data Tool'!$AL$6*'Data and Formulas'!$K$46))))&lt;'Data and Formulas'!$M$54, ('Data Tool'!$AI$7/('Data and Formulas'!$K$41+(('Data Tool'!$AI$6*'Data and Formulas'!$K$42)+('Data Tool'!$AK$6*'Data and Formulas'!$K$45)+('Data Tool'!$AL$6*'Data and Formulas'!$K$46))))&gt;='Data and Formulas'!$L$54), Decile!$J50, IF(AND(('Data Tool'!$AI$7/('Data and Formulas'!$K$41+(('Data Tool'!$AI$6*'Data and Formulas'!$K$42)+('Data Tool'!$AK$6*'Data and Formulas'!$K$45)+('Data Tool'!$AL$6*'Data and Formulas'!$K$46))))&lt;'Data and Formulas'!$G$62, ('Data Tool'!$AI$7/('Data and Formulas'!$K$41+(('Data Tool'!$AI$6*'Data and Formulas'!$K$42)+('Data Tool'!$AK$6*'Data and Formulas'!$K$45)+('Data Tool'!$AL$6*'Data and Formulas'!$K$46))))&gt;='Data and Formulas'!$M$54),  Decile!$K50, IF(AND(('Data Tool'!$AI$7/('Data and Formulas'!$K$41+(('Data Tool'!$AI$6*'Data and Formulas'!$K$42)+('Data Tool'!$AK$6*'Data and Formulas'!$K$45)+('Data Tool'!$AL$6*'Data and Formulas'!$K$46))))&lt;'Data and Formulas'!$O$54, ('Data Tool'!$AI$7/('Data and Formulas'!$K$41+(('Data Tool'!$AI$6*'Data and Formulas'!$K$42)+('Data Tool'!$AK$6*'Data and Formulas'!$K$45)+('Data Tool'!$AL$6*'Data and Formulas'!$K$46))))&gt;='Data and Formulas'!$G$62), Decile!$L50, IF(('Data Tool'!$AI$7/('Data and Formulas'!$K$41+(('Data Tool'!$AI$6*'Data and Formulas'!$K$42)+('Data Tool'!$AK$6*'Data and Formulas'!$K$45)+('Data Tool'!$AL$6*'Data and Formulas'!$K$46))))&gt;='Data and Formulas'!$O$54, Decile!$M50))))))))))</f>
        <v>0.1250708482901946</v>
      </c>
      <c r="W23" s="216">
        <f>IF('Data Tool'!$AI$10="United Kingdom",'Data and Formulas'!$C139, IF('Data Tool'!$AI$10="England",'Data and Formulas'!$D139, IF('Data Tool'!$AI$10="North East",'Data and Formulas'!$E139,IF('Data Tool'!$AI$10="North West",'Data and Formulas'!$F139, IF('Data Tool'!$AI$10="Yorkshire and The Humber",'Data and Formulas'!$G139,IF('Data Tool'!$AI$10="East Midlands",'Data and Formulas'!$H139,IF('Data Tool'!$AI$10="West Midlands",'Data and Formulas'!$I139, IF('Data Tool'!$AI$10="East",'Data and Formulas'!$J139, IF('Data Tool'!$AI$10="London",'Data and Formulas'!$K139, IF('Data Tool'!$AI$10="South East",'Data and Formulas'!$L139, IF('Data Tool'!$AI$10="South West",'Data and Formulas'!$M139, IF('Data Tool'!$AI$10="Wales",'Data and Formulas'!$N139,IF('Data Tool'!$AI$10="Scotland",'Data and Formulas'!$O139, IF('Data Tool'!$AI$10="Northern Ireland",'Data and Formulas'!$P139))))))))))))))</f>
        <v>0.1327665140614781</v>
      </c>
      <c r="X23" s="217">
        <f>IF('Data Tool'!$AI$9&lt;=29, 'Data and Formulas'!$D106, IF(AND('Data Tool'!$AI$9&gt;=30,'Data Tool'!$AI$9&lt;=49), 'Data and Formulas'!$E106, IF(AND('Data Tool'!$AI$9&gt;=50,'Data Tool'!$AI$9&lt;=64), 'Data and Formulas'!$F106, IF(AND('Data Tool'!$AI$9&gt;=65,'Data Tool'!$AI$9&lt;=74), 'Data and Formulas'!$G106, IF('Data Tool'!$AI$9&gt;75, 'Data and Formulas'!$H106)))))</f>
        <v>0.14946841776110067</v>
      </c>
      <c r="Y23" s="216" t="s">
        <v>134</v>
      </c>
      <c r="Z23" s="216">
        <f t="shared" si="3"/>
        <v>0.13309415710074199</v>
      </c>
      <c r="AA23" s="216">
        <f t="shared" si="2"/>
        <v>0.13576859337092448</v>
      </c>
      <c r="AB23" s="194"/>
      <c r="AC23" s="194"/>
      <c r="AD23" s="194"/>
      <c r="AE23" s="194"/>
      <c r="AF23" s="194"/>
      <c r="AG23" s="200"/>
    </row>
    <row r="24" spans="2:33">
      <c r="B24" s="38" t="s">
        <v>125</v>
      </c>
      <c r="C24" s="26"/>
      <c r="D24" s="26"/>
      <c r="E24" s="27">
        <f>IF(('Data Tool'!$D$10/('Data and Formulas'!$K$41+(('Data Tool'!$D$9*'Data and Formulas'!$K$42)+('Data Tool'!$F$9*'Data and Formulas'!$K$45)+('Data Tool'!$G$9*'Data and Formulas'!$K$46))))&lt;'Data and Formulas'!$G$54, Decile!$D22, IF(AND(('Data Tool'!$D$10/('Data and Formulas'!$K$41+(('Data Tool'!$D$9*'Data and Formulas'!$K$42)+('Data Tool'!$F$9*'Data and Formulas'!$K$45)+('Data Tool'!$G$9*'Data and Formulas'!$K$46))))&lt;'Data and Formulas'!$H$54, ('Data Tool'!$D$10/('Data and Formulas'!$K$41+(('Data Tool'!$D$9*'Data and Formulas'!$K$42)+('Data Tool'!$F$9*'Data and Formulas'!$K$45)+('Data Tool'!$G$9*'Data and Formulas'!$K$46)))) &gt;='Data and Formulas'!$G$54), Decile!$E22, IF(AND(('Data Tool'!$D$10/('Data and Formulas'!$K$41+(('Data Tool'!$D$9*'Data and Formulas'!$K$42)+('Data Tool'!$F$9*'Data and Formulas'!$K$45)+('Data Tool'!$G$9*'Data and Formulas'!$K$46))))&lt;'Data and Formulas'!$I$54, ('Data Tool'!$D$10/('Data and Formulas'!$K$41+(('Data Tool'!$D$9*'Data and Formulas'!$K$42)+('Data Tool'!$F$9*'Data and Formulas'!$K$45)+('Data Tool'!$G$9*'Data and Formulas'!$K$46)))) &gt;='Data and Formulas'!$H$54), Decile!$F22, IF(AND(('Data Tool'!$D$10/('Data and Formulas'!$K$41+(('Data Tool'!$D$9*'Data and Formulas'!$K$42)+('Data Tool'!$F$9*'Data and Formulas'!$K$45)+('Data Tool'!$G$9*'Data and Formulas'!$K$46))))&lt;'Data and Formulas'!$J$54, ('Data Tool'!$D$10/('Data and Formulas'!$K$41+(('Data Tool'!$D$9*'Data and Formulas'!$K$42)+('Data Tool'!$F$9*'Data and Formulas'!$K$45)+('Data Tool'!$G$9*'Data and Formulas'!$K$46)))) &gt;='Data and Formulas'!$I$54), Decile!$G22, IF(AND(('Data Tool'!$D$10/('Data and Formulas'!$K$41+(('Data Tool'!$D$9*'Data and Formulas'!$K$42)+('Data Tool'!$F$9*'Data and Formulas'!$K$45)+('Data Tool'!$G$9*'Data and Formulas'!$K$46))))&lt;'Data and Formulas'!$K$54, ('Data Tool'!$D$10/('Data and Formulas'!$K$41+(('Data Tool'!$D$9*'Data and Formulas'!$K$42)+('Data Tool'!$F$9*'Data and Formulas'!$K$45)+('Data Tool'!$G$9*'Data and Formulas'!$K$46)))) &gt;='Data and Formulas'!$J$54), Decile!$H22, IF(AND(('Data Tool'!$D$10/('Data and Formulas'!$K$41+(('Data Tool'!$D$9*'Data and Formulas'!$K$42)+('Data Tool'!$F$9*'Data and Formulas'!$K$45)+('Data Tool'!$G$9*'Data and Formulas'!$K$46))))&lt;'Data and Formulas'!$L$54, ('Data Tool'!$D$10/('Data and Formulas'!$K$41+(('Data Tool'!$D$9*'Data and Formulas'!$K$42)+('Data Tool'!$F$9*'Data and Formulas'!$K$45)+('Data Tool'!$G$9*'Data and Formulas'!$K$46)))) &gt;='Data and Formulas'!$K$54), Decile!$I22, IF(AND(('Data Tool'!$D$10/('Data and Formulas'!$K$41+(('Data Tool'!$D$9*'Data and Formulas'!$K$42)+('Data Tool'!$F$9*'Data and Formulas'!$K$45)+('Data Tool'!$G$9*'Data and Formulas'!$K$46))))&lt;'Data and Formulas'!$M$54, ('Data Tool'!$D$10/('Data and Formulas'!$K$41+(('Data Tool'!$D$9*'Data and Formulas'!$K$42)+('Data Tool'!$F$9*'Data and Formulas'!$K$45)+('Data Tool'!$G$9*'Data and Formulas'!$K$46)))) &gt;='Data and Formulas'!$L$54), Decile!$J22, IF(AND(('Data Tool'!$D$10/('Data and Formulas'!$K$41+(('Data Tool'!$D$9*'Data and Formulas'!$K$42)+('Data Tool'!$F$9*'Data and Formulas'!$K$45)+('Data Tool'!$G$9*'Data and Formulas'!$K$46))))&lt;'Data and Formulas'!$N$54, ('Data Tool'!$D$10/('Data and Formulas'!$K$41+(('Data Tool'!$D$9*'Data and Formulas'!$K$42)+('Data Tool'!$F$9*'Data and Formulas'!$K$45)+('Data Tool'!$G$9*'Data and Formulas'!$K$46)))) &gt;='Data and Formulas'!$M$54), Decile!$K22, IF(AND(('Data Tool'!$D$10/('Data and Formulas'!$K$41+(('Data Tool'!$D$9*'Data and Formulas'!$K$42)+('Data Tool'!$F$9*'Data and Formulas'!$K$45)+('Data Tool'!$G$9*'Data and Formulas'!$K$46))))&lt;'Data and Formulas'!$O$54, ('Data Tool'!$D$10/('Data and Formulas'!$K$41+(('Data Tool'!$D$9*'Data and Formulas'!$K$42)+('Data Tool'!$F$9*'Data and Formulas'!$K$45)+('Data Tool'!$G$9*'Data and Formulas'!$K$46)))) &gt;='Data and Formulas'!$N$54), Decile!$L22, IF(('Data Tool'!$D$10/('Data and Formulas'!$K$41+(('Data Tool'!$D$9*'Data and Formulas'!$K$42)+('Data Tool'!$F$9*'Data and Formulas'!$K$45)+('Data Tool'!$G$9*'Data and Formulas'!$K$46))))&gt;='Data and Formulas'!$O$54, Decile!$M22))))))))))</f>
        <v>0.11533615258479331</v>
      </c>
      <c r="F24" s="27">
        <f>IF(('Data Tool'!$D$10/('Data and Formulas'!$K$41+(('Data Tool'!$D$9*'Data and Formulas'!$K$42)+('Data Tool'!$F$9*'Data and Formulas'!$K$45)+('Data Tool'!$G$9*'Data and Formulas'!$K$46))))&lt;'Data and Formulas'!$G$54, Decile!$D73, IF(AND(('Data Tool'!$D$10/('Data and Formulas'!$K$41+(('Data Tool'!$D$9*'Data and Formulas'!$K$42)+('Data Tool'!$F$9*'Data and Formulas'!$K$45)+('Data Tool'!$G$9*'Data and Formulas'!$K$46))))&lt;'Data and Formulas'!$H$54, ('Data Tool'!$D$10/('Data and Formulas'!$K$41+(('Data Tool'!$D$9*'Data and Formulas'!$K$42)+('Data Tool'!$F$9*'Data and Formulas'!$K$45)+('Data Tool'!$G$9*'Data and Formulas'!$K$46)))) &gt;='Data and Formulas'!$G$54), Decile!$E73, IF(AND(('Data Tool'!$D$10/('Data and Formulas'!$K$41+(('Data Tool'!$D$9*'Data and Formulas'!$K$42)+('Data Tool'!$F$9*'Data and Formulas'!$K$45)+('Data Tool'!$G$9*'Data and Formulas'!$K$46))))&lt;'Data and Formulas'!$I$54, ('Data Tool'!$D$10/('Data and Formulas'!$K$41+(('Data Tool'!$D$9*'Data and Formulas'!$K$42)+('Data Tool'!$F$9*'Data and Formulas'!$K$45)+('Data Tool'!$G$9*'Data and Formulas'!$K$46)))) &gt;='Data and Formulas'!$H$54), Decile!$F73, IF(AND(('Data Tool'!$D$10/('Data and Formulas'!$K$41+(('Data Tool'!$D$9*'Data and Formulas'!$K$42)+('Data Tool'!$F$9*'Data and Formulas'!$K$45)+('Data Tool'!$G$9*'Data and Formulas'!$K$46))))&lt;'Data and Formulas'!$J$54, ('Data Tool'!$D$10/('Data and Formulas'!$K$41+(('Data Tool'!$D$9*'Data and Formulas'!$K$42)+('Data Tool'!$F$9*'Data and Formulas'!$K$45)+('Data Tool'!$G$9*'Data and Formulas'!$K$46)))) &gt;='Data and Formulas'!$I$54), Decile!$G73, IF(AND(('Data Tool'!$D$10/('Data and Formulas'!$K$41+(('Data Tool'!$D$9*'Data and Formulas'!$K$42)+('Data Tool'!$F$9*'Data and Formulas'!$K$45)+('Data Tool'!$G$9*'Data and Formulas'!$K$46))))&lt;'Data and Formulas'!$K$54, ('Data Tool'!$D$10/('Data and Formulas'!$K$41+(('Data Tool'!$D$9*'Data and Formulas'!$K$42)+('Data Tool'!$F$9*'Data and Formulas'!$K$45)+('Data Tool'!$G$9*'Data and Formulas'!$K$46)))) &gt;='Data and Formulas'!$J$54), Decile!$H73, IF(AND(('Data Tool'!$D$10/('Data and Formulas'!$K$41+(('Data Tool'!$D$9*'Data and Formulas'!$K$42)+('Data Tool'!$F$9*'Data and Formulas'!$K$45)+('Data Tool'!$G$9*'Data and Formulas'!$K$46))))&lt;'Data and Formulas'!$L$54, ('Data Tool'!$D$10/('Data and Formulas'!$K$41+(('Data Tool'!$D$9*'Data and Formulas'!$K$42)+('Data Tool'!$F$9*'Data and Formulas'!$K$45)+('Data Tool'!$G$9*'Data and Formulas'!$K$46)))) &gt;='Data and Formulas'!$K$54), Decile!$I73, IF(AND(('Data Tool'!$D$10/('Data and Formulas'!$K$41+(('Data Tool'!$D$9*'Data and Formulas'!$K$42)+('Data Tool'!$F$9*'Data and Formulas'!$K$45)+('Data Tool'!$G$9*'Data and Formulas'!$K$46))))&lt;'Data and Formulas'!$M$54, ('Data Tool'!$D$10/('Data and Formulas'!$K$41+(('Data Tool'!$D$9*'Data and Formulas'!$K$42)+('Data Tool'!$F$9*'Data and Formulas'!$K$45)+('Data Tool'!$G$9*'Data and Formulas'!$K$46)))) &gt;='Data and Formulas'!$L$54), Decile!$J73, IF(AND(('Data Tool'!$D$10/('Data and Formulas'!$K$41+(('Data Tool'!$D$9*'Data and Formulas'!$K$42)+('Data Tool'!$F$9*'Data and Formulas'!$K$45)+('Data Tool'!$G$9*'Data and Formulas'!$K$46))))&lt;'Data and Formulas'!$N$54, ('Data Tool'!$D$10/('Data and Formulas'!$K$41+(('Data Tool'!$D$9*'Data and Formulas'!$K$42)+('Data Tool'!$F$9*'Data and Formulas'!$K$45)+('Data Tool'!$G$9*'Data and Formulas'!$K$46)))) &gt;='Data and Formulas'!$M$54), Decile!$K73, IF(AND(('Data Tool'!$D$10/('Data and Formulas'!$K$41+(('Data Tool'!$D$9*'Data and Formulas'!$K$42)+('Data Tool'!$F$9*'Data and Formulas'!$K$45)+('Data Tool'!$G$9*'Data and Formulas'!$K$46))))&lt;'Data and Formulas'!$O$54, ('Data Tool'!$D$10/('Data and Formulas'!$K$41+(('Data Tool'!$D$9*'Data and Formulas'!$K$42)+('Data Tool'!$F$9*'Data and Formulas'!$K$45)+('Data Tool'!$G$9*'Data and Formulas'!$K$46)))) &gt;='Data and Formulas'!$N$54), Decile!$L73, IF(('Data Tool'!$D$10/('Data and Formulas'!$K$41+(('Data Tool'!$D$9*'Data and Formulas'!$K$42)+('Data Tool'!$F$9*'Data and Formulas'!$K$45)+('Data Tool'!$G$9*'Data and Formulas'!$K$46))))&gt;='Data and Formulas'!$O$54, Decile!$M73))))))))))</f>
        <v>0.11012528423023764</v>
      </c>
      <c r="G24" s="27">
        <f>IF(('Data Tool'!$D$10/('Data and Formulas'!$K$41+(('Data Tool'!$D$9*'Data and Formulas'!$K$42)+('Data Tool'!$F$9*'Data and Formulas'!$K$45)+('Data Tool'!$G$9*'Data and Formulas'!$K$46))))&lt;'Data and Formulas'!$G$54, Decile!$D124, IF(AND(('Data Tool'!$D$10/('Data and Formulas'!$K$41+(('Data Tool'!$D$9*'Data and Formulas'!$K$42)+('Data Tool'!$F$9*'Data and Formulas'!$K$45)+('Data Tool'!$G$9*'Data and Formulas'!$K$46))))&lt;'Data and Formulas'!$H$54, ('Data Tool'!$D$10/('Data and Formulas'!$K$41+(('Data Tool'!$D$9*'Data and Formulas'!$K$42)+('Data Tool'!$F$9*'Data and Formulas'!$K$45)+('Data Tool'!$G$9*'Data and Formulas'!$K$46)))) &gt;='Data and Formulas'!$G$54), Decile!$E124, IF(AND(('Data Tool'!$D$10/('Data and Formulas'!$K$41+(('Data Tool'!$D$9*'Data and Formulas'!$K$42)+('Data Tool'!$F$9*'Data and Formulas'!$K$45)+('Data Tool'!$G$9*'Data and Formulas'!$K$46))))&lt;'Data and Formulas'!$I$54, ('Data Tool'!$D$10/('Data and Formulas'!$K$41+(('Data Tool'!$D$9*'Data and Formulas'!$K$42)+('Data Tool'!$F$9*'Data and Formulas'!$K$45)+('Data Tool'!$G$9*'Data and Formulas'!$K$46)))) &gt;='Data and Formulas'!$H$54), Decile!$F124, IF(AND(('Data Tool'!$D$10/('Data and Formulas'!$K$41+(('Data Tool'!$D$9*'Data and Formulas'!$K$42)+('Data Tool'!$F$9*'Data and Formulas'!$K$45)+('Data Tool'!$G$9*'Data and Formulas'!$K$46))))&lt;'Data and Formulas'!$J$54, ('Data Tool'!$D$10/('Data and Formulas'!$K$41+(('Data Tool'!$D$9*'Data and Formulas'!$K$42)+('Data Tool'!$F$9*'Data and Formulas'!$K$45)+('Data Tool'!$G$9*'Data and Formulas'!$K$46)))) &gt;='Data and Formulas'!$I$54), Decile!$G124, IF(AND(('Data Tool'!$D$10/('Data and Formulas'!$K$41+(('Data Tool'!$D$9*'Data and Formulas'!$K$42)+('Data Tool'!$F$9*'Data and Formulas'!$K$45)+('Data Tool'!$G$9*'Data and Formulas'!$K$46))))&lt;'Data and Formulas'!$K$54, ('Data Tool'!$D$10/('Data and Formulas'!$K$41+(('Data Tool'!$D$9*'Data and Formulas'!$K$42)+('Data Tool'!$F$9*'Data and Formulas'!$K$45)+('Data Tool'!$G$9*'Data and Formulas'!$K$46)))) &gt;='Data and Formulas'!$J$54), Decile!$H124, IF(AND(('Data Tool'!$D$10/('Data and Formulas'!$K$41+(('Data Tool'!$D$9*'Data and Formulas'!$K$42)+('Data Tool'!$F$9*'Data and Formulas'!$K$45)+('Data Tool'!$G$9*'Data and Formulas'!$K$46))))&lt;'Data and Formulas'!$L$54, ('Data Tool'!$D$10/('Data and Formulas'!$K$41+(('Data Tool'!$D$9*'Data and Formulas'!$K$42)+('Data Tool'!$F$9*'Data and Formulas'!$K$45)+('Data Tool'!$G$9*'Data and Formulas'!$K$46)))) &gt;='Data and Formulas'!$K$54), Decile!$I124, IF(AND(('Data Tool'!$D$10/('Data and Formulas'!$K$41+(('Data Tool'!$D$9*'Data and Formulas'!$K$42)+('Data Tool'!$F$9*'Data and Formulas'!$K$45)+('Data Tool'!$G$9*'Data and Formulas'!$K$46))))&lt;'Data and Formulas'!$M$54, ('Data Tool'!$D$10/('Data and Formulas'!$K$41+(('Data Tool'!$D$9*'Data and Formulas'!$K$42)+('Data Tool'!$F$9*'Data and Formulas'!$K$45)+('Data Tool'!$G$9*'Data and Formulas'!$K$46)))) &gt;='Data and Formulas'!$L$54), Decile!$J124, IF(AND(('Data Tool'!$D$10/('Data and Formulas'!$K$41+(('Data Tool'!$D$9*'Data and Formulas'!$K$42)+('Data Tool'!$F$9*'Data and Formulas'!$K$45)+('Data Tool'!$G$9*'Data and Formulas'!$K$46))))&lt;'Data and Formulas'!$N$54, ('Data Tool'!$D$10/('Data and Formulas'!$K$41+(('Data Tool'!$D$9*'Data and Formulas'!$K$42)+('Data Tool'!$F$9*'Data and Formulas'!$K$45)+('Data Tool'!$G$9*'Data and Formulas'!$K$46)))) &gt;='Data and Formulas'!$M$54), Decile!$K124, IF(AND(('Data Tool'!$D$10/('Data and Formulas'!$K$41+(('Data Tool'!$D$9*'Data and Formulas'!$K$42)+('Data Tool'!$F$9*'Data and Formulas'!$K$45)+('Data Tool'!$G$9*'Data and Formulas'!$K$46))))&lt;'Data and Formulas'!$O$54, ('Data Tool'!$D$10/('Data and Formulas'!$K$41+(('Data Tool'!$D$9*'Data and Formulas'!$K$42)+('Data Tool'!$F$9*'Data and Formulas'!$K$45)+('Data Tool'!$G$9*'Data and Formulas'!$K$46)))) &gt;='Data and Formulas'!$N$54), Decile!$L124, IF(('Data Tool'!$D$10/('Data and Formulas'!$K$41+(('Data Tool'!$D$9*'Data and Formulas'!$K$42)+('Data Tool'!$F$9*'Data and Formulas'!$K$45)+('Data Tool'!$G$9*'Data and Formulas'!$K$46))))&gt;='Data and Formulas'!$O$54, Decile!$M124))))))))))</f>
        <v>0.12518837969764465</v>
      </c>
      <c r="H24" s="27"/>
      <c r="I24" s="229">
        <f>VLOOKUP(I6,Ranking!F40:G68,2,TRUE)</f>
        <v>0.67800000000000005</v>
      </c>
      <c r="J24" s="27">
        <f t="shared" ref="J24:J36" si="4">IF(I24&lt;26%, I24, 0)</f>
        <v>0</v>
      </c>
      <c r="K24" s="27">
        <f t="shared" ref="K24:K36" si="5">IF(AND(25%&lt;I24, I24&lt;75%), I24, 0)</f>
        <v>0.67800000000000005</v>
      </c>
      <c r="L24" s="222">
        <f t="shared" ref="L24:L36" si="6">IF(I24&gt;74%, I24, 0)</f>
        <v>0</v>
      </c>
      <c r="M24" s="17"/>
      <c r="N24" s="17"/>
      <c r="O24" s="13"/>
      <c r="P24" s="14"/>
      <c r="Q24" s="10"/>
      <c r="R24" s="15"/>
      <c r="S24" s="15"/>
      <c r="T24" s="15"/>
      <c r="U24" s="23"/>
      <c r="V24" s="10"/>
    </row>
    <row r="25" spans="2:33" ht="15.75" thickBot="1">
      <c r="B25" s="38" t="s">
        <v>126</v>
      </c>
      <c r="C25" s="26"/>
      <c r="D25" s="26"/>
      <c r="E25" s="27">
        <f>IF(('Data Tool'!$D$10/('Data and Formulas'!$K$41+(('Data Tool'!$D$9*'Data and Formulas'!$K$42)+('Data Tool'!$F$9*'Data and Formulas'!$K$45)+('Data Tool'!$G$9*'Data and Formulas'!$K$46))))&lt;'Data and Formulas'!$G$54, Decile!$D23, IF(AND(('Data Tool'!$D$10/('Data and Formulas'!$K$41+(('Data Tool'!$D$9*'Data and Formulas'!$K$42)+('Data Tool'!$F$9*'Data and Formulas'!$K$45)+('Data Tool'!$G$9*'Data and Formulas'!$K$46))))&lt;'Data and Formulas'!$H$54, ('Data Tool'!$D$10/('Data and Formulas'!$K$41+(('Data Tool'!$D$9*'Data and Formulas'!$K$42)+('Data Tool'!$F$9*'Data and Formulas'!$K$45)+('Data Tool'!$G$9*'Data and Formulas'!$K$46)))) &gt;='Data and Formulas'!$G$54), Decile!$E23, IF(AND(('Data Tool'!$D$10/('Data and Formulas'!$K$41+(('Data Tool'!$D$9*'Data and Formulas'!$K$42)+('Data Tool'!$F$9*'Data and Formulas'!$K$45)+('Data Tool'!$G$9*'Data and Formulas'!$K$46))))&lt;'Data and Formulas'!$I$54, ('Data Tool'!$D$10/('Data and Formulas'!$K$41+(('Data Tool'!$D$9*'Data and Formulas'!$K$42)+('Data Tool'!$F$9*'Data and Formulas'!$K$45)+('Data Tool'!$G$9*'Data and Formulas'!$K$46)))) &gt;='Data and Formulas'!$H$54), Decile!$F23, IF(AND(('Data Tool'!$D$10/('Data and Formulas'!$K$41+(('Data Tool'!$D$9*'Data and Formulas'!$K$42)+('Data Tool'!$F$9*'Data and Formulas'!$K$45)+('Data Tool'!$G$9*'Data and Formulas'!$K$46))))&lt;'Data and Formulas'!$J$54, ('Data Tool'!$D$10/('Data and Formulas'!$K$41+(('Data Tool'!$D$9*'Data and Formulas'!$K$42)+('Data Tool'!$F$9*'Data and Formulas'!$K$45)+('Data Tool'!$G$9*'Data and Formulas'!$K$46)))) &gt;='Data and Formulas'!$I$54), Decile!$G23, IF(AND(('Data Tool'!$D$10/('Data and Formulas'!$K$41+(('Data Tool'!$D$9*'Data and Formulas'!$K$42)+('Data Tool'!$F$9*'Data and Formulas'!$K$45)+('Data Tool'!$G$9*'Data and Formulas'!$K$46))))&lt;'Data and Formulas'!$K$54, ('Data Tool'!$D$10/('Data and Formulas'!$K$41+(('Data Tool'!$D$9*'Data and Formulas'!$K$42)+('Data Tool'!$F$9*'Data and Formulas'!$K$45)+('Data Tool'!$G$9*'Data and Formulas'!$K$46)))) &gt;='Data and Formulas'!$J$54), Decile!$H23, IF(AND(('Data Tool'!$D$10/('Data and Formulas'!$K$41+(('Data Tool'!$D$9*'Data and Formulas'!$K$42)+('Data Tool'!$F$9*'Data and Formulas'!$K$45)+('Data Tool'!$G$9*'Data and Formulas'!$K$46))))&lt;'Data and Formulas'!$L$54, ('Data Tool'!$D$10/('Data and Formulas'!$K$41+(('Data Tool'!$D$9*'Data and Formulas'!$K$42)+('Data Tool'!$F$9*'Data and Formulas'!$K$45)+('Data Tool'!$G$9*'Data and Formulas'!$K$46)))) &gt;='Data and Formulas'!$K$54), Decile!$I23, IF(AND(('Data Tool'!$D$10/('Data and Formulas'!$K$41+(('Data Tool'!$D$9*'Data and Formulas'!$K$42)+('Data Tool'!$F$9*'Data and Formulas'!$K$45)+('Data Tool'!$G$9*'Data and Formulas'!$K$46))))&lt;'Data and Formulas'!$M$54, ('Data Tool'!$D$10/('Data and Formulas'!$K$41+(('Data Tool'!$D$9*'Data and Formulas'!$K$42)+('Data Tool'!$F$9*'Data and Formulas'!$K$45)+('Data Tool'!$G$9*'Data and Formulas'!$K$46)))) &gt;='Data and Formulas'!$L$54), Decile!$J23, IF(AND(('Data Tool'!$D$10/('Data and Formulas'!$K$41+(('Data Tool'!$D$9*'Data and Formulas'!$K$42)+('Data Tool'!$F$9*'Data and Formulas'!$K$45)+('Data Tool'!$G$9*'Data and Formulas'!$K$46))))&lt;'Data and Formulas'!$N$54, ('Data Tool'!$D$10/('Data and Formulas'!$K$41+(('Data Tool'!$D$9*'Data and Formulas'!$K$42)+('Data Tool'!$F$9*'Data and Formulas'!$K$45)+('Data Tool'!$G$9*'Data and Formulas'!$K$46)))) &gt;='Data and Formulas'!$M$54), Decile!$K23, IF(AND(('Data Tool'!$D$10/('Data and Formulas'!$K$41+(('Data Tool'!$D$9*'Data and Formulas'!$K$42)+('Data Tool'!$F$9*'Data and Formulas'!$K$45)+('Data Tool'!$G$9*'Data and Formulas'!$K$46))))&lt;'Data and Formulas'!$O$54, ('Data Tool'!$D$10/('Data and Formulas'!$K$41+(('Data Tool'!$D$9*'Data and Formulas'!$K$42)+('Data Tool'!$F$9*'Data and Formulas'!$K$45)+('Data Tool'!$G$9*'Data and Formulas'!$K$46)))) &gt;='Data and Formulas'!$N$54), Decile!$L23, IF(('Data Tool'!$D$10/('Data and Formulas'!$K$41+(('Data Tool'!$D$9*'Data and Formulas'!$K$42)+('Data Tool'!$F$9*'Data and Formulas'!$K$45)+('Data Tool'!$G$9*'Data and Formulas'!$K$46))))&gt;='Data and Formulas'!$O$54, Decile!$M23))))))))))</f>
        <v>2.221455078967809E-2</v>
      </c>
      <c r="F25" s="27">
        <f>IF(('Data Tool'!$D$10/('Data and Formulas'!$K$41+(('Data Tool'!$D$9*'Data and Formulas'!$K$42)+('Data Tool'!$F$9*'Data and Formulas'!$K$45)+('Data Tool'!$G$9*'Data and Formulas'!$K$46))))&lt;'Data and Formulas'!$G$54, Decile!$D74, IF(AND(('Data Tool'!$D$10/('Data and Formulas'!$K$41+(('Data Tool'!$D$9*'Data and Formulas'!$K$42)+('Data Tool'!$F$9*'Data and Formulas'!$K$45)+('Data Tool'!$G$9*'Data and Formulas'!$K$46))))&lt;'Data and Formulas'!$H$54, ('Data Tool'!$D$10/('Data and Formulas'!$K$41+(('Data Tool'!$D$9*'Data and Formulas'!$K$42)+('Data Tool'!$F$9*'Data and Formulas'!$K$45)+('Data Tool'!$G$9*'Data and Formulas'!$K$46)))) &gt;='Data and Formulas'!$G$54), Decile!$E74, IF(AND(('Data Tool'!$D$10/('Data and Formulas'!$K$41+(('Data Tool'!$D$9*'Data and Formulas'!$K$42)+('Data Tool'!$F$9*'Data and Formulas'!$K$45)+('Data Tool'!$G$9*'Data and Formulas'!$K$46))))&lt;'Data and Formulas'!$I$54, ('Data Tool'!$D$10/('Data and Formulas'!$K$41+(('Data Tool'!$D$9*'Data and Formulas'!$K$42)+('Data Tool'!$F$9*'Data and Formulas'!$K$45)+('Data Tool'!$G$9*'Data and Formulas'!$K$46)))) &gt;='Data and Formulas'!$H$54), Decile!$F74, IF(AND(('Data Tool'!$D$10/('Data and Formulas'!$K$41+(('Data Tool'!$D$9*'Data and Formulas'!$K$42)+('Data Tool'!$F$9*'Data and Formulas'!$K$45)+('Data Tool'!$G$9*'Data and Formulas'!$K$46))))&lt;'Data and Formulas'!$J$54, ('Data Tool'!$D$10/('Data and Formulas'!$K$41+(('Data Tool'!$D$9*'Data and Formulas'!$K$42)+('Data Tool'!$F$9*'Data and Formulas'!$K$45)+('Data Tool'!$G$9*'Data and Formulas'!$K$46)))) &gt;='Data and Formulas'!$I$54), Decile!$G74, IF(AND(('Data Tool'!$D$10/('Data and Formulas'!$K$41+(('Data Tool'!$D$9*'Data and Formulas'!$K$42)+('Data Tool'!$F$9*'Data and Formulas'!$K$45)+('Data Tool'!$G$9*'Data and Formulas'!$K$46))))&lt;'Data and Formulas'!$K$54, ('Data Tool'!$D$10/('Data and Formulas'!$K$41+(('Data Tool'!$D$9*'Data and Formulas'!$K$42)+('Data Tool'!$F$9*'Data and Formulas'!$K$45)+('Data Tool'!$G$9*'Data and Formulas'!$K$46)))) &gt;='Data and Formulas'!$J$54), Decile!$H74, IF(AND(('Data Tool'!$D$10/('Data and Formulas'!$K$41+(('Data Tool'!$D$9*'Data and Formulas'!$K$42)+('Data Tool'!$F$9*'Data and Formulas'!$K$45)+('Data Tool'!$G$9*'Data and Formulas'!$K$46))))&lt;'Data and Formulas'!$L$54, ('Data Tool'!$D$10/('Data and Formulas'!$K$41+(('Data Tool'!$D$9*'Data and Formulas'!$K$42)+('Data Tool'!$F$9*'Data and Formulas'!$K$45)+('Data Tool'!$G$9*'Data and Formulas'!$K$46)))) &gt;='Data and Formulas'!$K$54), Decile!$I74, IF(AND(('Data Tool'!$D$10/('Data and Formulas'!$K$41+(('Data Tool'!$D$9*'Data and Formulas'!$K$42)+('Data Tool'!$F$9*'Data and Formulas'!$K$45)+('Data Tool'!$G$9*'Data and Formulas'!$K$46))))&lt;'Data and Formulas'!$M$54, ('Data Tool'!$D$10/('Data and Formulas'!$K$41+(('Data Tool'!$D$9*'Data and Formulas'!$K$42)+('Data Tool'!$F$9*'Data and Formulas'!$K$45)+('Data Tool'!$G$9*'Data and Formulas'!$K$46)))) &gt;='Data and Formulas'!$L$54), Decile!$J74, IF(AND(('Data Tool'!$D$10/('Data and Formulas'!$K$41+(('Data Tool'!$D$9*'Data and Formulas'!$K$42)+('Data Tool'!$F$9*'Data and Formulas'!$K$45)+('Data Tool'!$G$9*'Data and Formulas'!$K$46))))&lt;'Data and Formulas'!$N$54, ('Data Tool'!$D$10/('Data and Formulas'!$K$41+(('Data Tool'!$D$9*'Data and Formulas'!$K$42)+('Data Tool'!$F$9*'Data and Formulas'!$K$45)+('Data Tool'!$G$9*'Data and Formulas'!$K$46)))) &gt;='Data and Formulas'!$M$54), Decile!$K74, IF(AND(('Data Tool'!$D$10/('Data and Formulas'!$K$41+(('Data Tool'!$D$9*'Data and Formulas'!$K$42)+('Data Tool'!$F$9*'Data and Formulas'!$K$45)+('Data Tool'!$G$9*'Data and Formulas'!$K$46))))&lt;'Data and Formulas'!$O$54, ('Data Tool'!$D$10/('Data and Formulas'!$K$41+(('Data Tool'!$D$9*'Data and Formulas'!$K$42)+('Data Tool'!$F$9*'Data and Formulas'!$K$45)+('Data Tool'!$G$9*'Data and Formulas'!$K$46)))) &gt;='Data and Formulas'!$N$54), Decile!$L74, IF(('Data Tool'!$D$10/('Data and Formulas'!$K$41+(('Data Tool'!$D$9*'Data and Formulas'!$K$42)+('Data Tool'!$F$9*'Data and Formulas'!$K$45)+('Data Tool'!$G$9*'Data and Formulas'!$K$46))))&gt;='Data and Formulas'!$O$54, Decile!$M74))))))))))</f>
        <v>2.1793214142404923E-2</v>
      </c>
      <c r="G25" s="27">
        <f>IF(('Data Tool'!$D$10/('Data and Formulas'!$K$41+(('Data Tool'!$D$9*'Data and Formulas'!$K$42)+('Data Tool'!$F$9*'Data and Formulas'!$K$45)+('Data Tool'!$G$9*'Data and Formulas'!$K$46))))&lt;'Data and Formulas'!$G$54, Decile!$D125, IF(AND(('Data Tool'!$D$10/('Data and Formulas'!$K$41+(('Data Tool'!$D$9*'Data and Formulas'!$K$42)+('Data Tool'!$F$9*'Data and Formulas'!$K$45)+('Data Tool'!$G$9*'Data and Formulas'!$K$46))))&lt;'Data and Formulas'!$H$54, ('Data Tool'!$D$10/('Data and Formulas'!$K$41+(('Data Tool'!$D$9*'Data and Formulas'!$K$42)+('Data Tool'!$F$9*'Data and Formulas'!$K$45)+('Data Tool'!$G$9*'Data and Formulas'!$K$46)))) &gt;='Data and Formulas'!$G$54), Decile!$E125, IF(AND(('Data Tool'!$D$10/('Data and Formulas'!$K$41+(('Data Tool'!$D$9*'Data and Formulas'!$K$42)+('Data Tool'!$F$9*'Data and Formulas'!$K$45)+('Data Tool'!$G$9*'Data and Formulas'!$K$46))))&lt;'Data and Formulas'!$I$54, ('Data Tool'!$D$10/('Data and Formulas'!$K$41+(('Data Tool'!$D$9*'Data and Formulas'!$K$42)+('Data Tool'!$F$9*'Data and Formulas'!$K$45)+('Data Tool'!$G$9*'Data and Formulas'!$K$46)))) &gt;='Data and Formulas'!$H$54), Decile!$F125, IF(AND(('Data Tool'!$D$10/('Data and Formulas'!$K$41+(('Data Tool'!$D$9*'Data and Formulas'!$K$42)+('Data Tool'!$F$9*'Data and Formulas'!$K$45)+('Data Tool'!$G$9*'Data and Formulas'!$K$46))))&lt;'Data and Formulas'!$J$54, ('Data Tool'!$D$10/('Data and Formulas'!$K$41+(('Data Tool'!$D$9*'Data and Formulas'!$K$42)+('Data Tool'!$F$9*'Data and Formulas'!$K$45)+('Data Tool'!$G$9*'Data and Formulas'!$K$46)))) &gt;='Data and Formulas'!$I$54), Decile!$G125, IF(AND(('Data Tool'!$D$10/('Data and Formulas'!$K$41+(('Data Tool'!$D$9*'Data and Formulas'!$K$42)+('Data Tool'!$F$9*'Data and Formulas'!$K$45)+('Data Tool'!$G$9*'Data and Formulas'!$K$46))))&lt;'Data and Formulas'!$K$54, ('Data Tool'!$D$10/('Data and Formulas'!$K$41+(('Data Tool'!$D$9*'Data and Formulas'!$K$42)+('Data Tool'!$F$9*'Data and Formulas'!$K$45)+('Data Tool'!$G$9*'Data and Formulas'!$K$46)))) &gt;='Data and Formulas'!$J$54), Decile!$H125, IF(AND(('Data Tool'!$D$10/('Data and Formulas'!$K$41+(('Data Tool'!$D$9*'Data and Formulas'!$K$42)+('Data Tool'!$F$9*'Data and Formulas'!$K$45)+('Data Tool'!$G$9*'Data and Formulas'!$K$46))))&lt;'Data and Formulas'!$L$54, ('Data Tool'!$D$10/('Data and Formulas'!$K$41+(('Data Tool'!$D$9*'Data and Formulas'!$K$42)+('Data Tool'!$F$9*'Data and Formulas'!$K$45)+('Data Tool'!$G$9*'Data and Formulas'!$K$46)))) &gt;='Data and Formulas'!$K$54), Decile!$I125, IF(AND(('Data Tool'!$D$10/('Data and Formulas'!$K$41+(('Data Tool'!$D$9*'Data and Formulas'!$K$42)+('Data Tool'!$F$9*'Data and Formulas'!$K$45)+('Data Tool'!$G$9*'Data and Formulas'!$K$46))))&lt;'Data and Formulas'!$M$54, ('Data Tool'!$D$10/('Data and Formulas'!$K$41+(('Data Tool'!$D$9*'Data and Formulas'!$K$42)+('Data Tool'!$F$9*'Data and Formulas'!$K$45)+('Data Tool'!$G$9*'Data and Formulas'!$K$46)))) &gt;='Data and Formulas'!$L$54), Decile!$J125, IF(AND(('Data Tool'!$D$10/('Data and Formulas'!$K$41+(('Data Tool'!$D$9*'Data and Formulas'!$K$42)+('Data Tool'!$F$9*'Data and Formulas'!$K$45)+('Data Tool'!$G$9*'Data and Formulas'!$K$46))))&lt;'Data and Formulas'!$N$54, ('Data Tool'!$D$10/('Data and Formulas'!$K$41+(('Data Tool'!$D$9*'Data and Formulas'!$K$42)+('Data Tool'!$F$9*'Data and Formulas'!$K$45)+('Data Tool'!$G$9*'Data and Formulas'!$K$46)))) &gt;='Data and Formulas'!$M$54), Decile!$K125, IF(AND(('Data Tool'!$D$10/('Data and Formulas'!$K$41+(('Data Tool'!$D$9*'Data and Formulas'!$K$42)+('Data Tool'!$F$9*'Data and Formulas'!$K$45)+('Data Tool'!$G$9*'Data and Formulas'!$K$46))))&lt;'Data and Formulas'!$O$54, ('Data Tool'!$D$10/('Data and Formulas'!$K$41+(('Data Tool'!$D$9*'Data and Formulas'!$K$42)+('Data Tool'!$F$9*'Data and Formulas'!$K$45)+('Data Tool'!$G$9*'Data and Formulas'!$K$46)))) &gt;='Data and Formulas'!$N$54), Decile!$L125, IF(('Data Tool'!$D$10/('Data and Formulas'!$K$41+(('Data Tool'!$D$9*'Data and Formulas'!$K$42)+('Data Tool'!$F$9*'Data and Formulas'!$K$45)+('Data Tool'!$G$9*'Data and Formulas'!$K$46))))&gt;='Data and Formulas'!$O$54, Decile!$M125))))))))))</f>
        <v>2.9325624377991563E-2</v>
      </c>
      <c r="H25" s="27"/>
      <c r="I25" s="229">
        <f>VLOOKUP(I7,Ranking!J40:K68,2,TRUE)</f>
        <v>0.42799999999999999</v>
      </c>
      <c r="J25" s="27">
        <f t="shared" si="4"/>
        <v>0</v>
      </c>
      <c r="K25" s="27">
        <f t="shared" si="5"/>
        <v>0.42799999999999999</v>
      </c>
      <c r="L25" s="222">
        <f t="shared" si="6"/>
        <v>0</v>
      </c>
      <c r="M25" s="17"/>
      <c r="N25" s="17"/>
      <c r="O25" s="13"/>
      <c r="P25" s="14"/>
      <c r="Q25" s="10"/>
      <c r="R25" s="15"/>
      <c r="S25" s="15"/>
      <c r="T25" s="15"/>
      <c r="U25" s="23"/>
      <c r="V25" s="10"/>
    </row>
    <row r="26" spans="2:33" ht="18.75">
      <c r="B26" s="38" t="s">
        <v>127</v>
      </c>
      <c r="C26" s="26"/>
      <c r="D26" s="26"/>
      <c r="E26" s="27">
        <f>IF(('Data Tool'!$D$10/('Data and Formulas'!$K$41+(('Data Tool'!$D$9*'Data and Formulas'!$K$42)+('Data Tool'!$F$9*'Data and Formulas'!$K$45)+('Data Tool'!$G$9*'Data and Formulas'!$K$46))))&lt;'Data and Formulas'!$G$54, Decile!$D24, IF(AND(('Data Tool'!$D$10/('Data and Formulas'!$K$41+(('Data Tool'!$D$9*'Data and Formulas'!$K$42)+('Data Tool'!$F$9*'Data and Formulas'!$K$45)+('Data Tool'!$G$9*'Data and Formulas'!$K$46))))&lt;'Data and Formulas'!$H$54, ('Data Tool'!$D$10/('Data and Formulas'!$K$41+(('Data Tool'!$D$9*'Data and Formulas'!$K$42)+('Data Tool'!$F$9*'Data and Formulas'!$K$45)+('Data Tool'!$G$9*'Data and Formulas'!$K$46)))) &gt;='Data and Formulas'!$G$54), Decile!$E24, IF(AND(('Data Tool'!$D$10/('Data and Formulas'!$K$41+(('Data Tool'!$D$9*'Data and Formulas'!$K$42)+('Data Tool'!$F$9*'Data and Formulas'!$K$45)+('Data Tool'!$G$9*'Data and Formulas'!$K$46))))&lt;'Data and Formulas'!$I$54, ('Data Tool'!$D$10/('Data and Formulas'!$K$41+(('Data Tool'!$D$9*'Data and Formulas'!$K$42)+('Data Tool'!$F$9*'Data and Formulas'!$K$45)+('Data Tool'!$G$9*'Data and Formulas'!$K$46)))) &gt;='Data and Formulas'!$H$54), Decile!$F24, IF(AND(('Data Tool'!$D$10/('Data and Formulas'!$K$41+(('Data Tool'!$D$9*'Data and Formulas'!$K$42)+('Data Tool'!$F$9*'Data and Formulas'!$K$45)+('Data Tool'!$G$9*'Data and Formulas'!$K$46))))&lt;'Data and Formulas'!$J$54, ('Data Tool'!$D$10/('Data and Formulas'!$K$41+(('Data Tool'!$D$9*'Data and Formulas'!$K$42)+('Data Tool'!$F$9*'Data and Formulas'!$K$45)+('Data Tool'!$G$9*'Data and Formulas'!$K$46)))) &gt;='Data and Formulas'!$I$54), Decile!$G24, IF(AND(('Data Tool'!$D$10/('Data and Formulas'!$K$41+(('Data Tool'!$D$9*'Data and Formulas'!$K$42)+('Data Tool'!$F$9*'Data and Formulas'!$K$45)+('Data Tool'!$G$9*'Data and Formulas'!$K$46))))&lt;'Data and Formulas'!$K$54, ('Data Tool'!$D$10/('Data and Formulas'!$K$41+(('Data Tool'!$D$9*'Data and Formulas'!$K$42)+('Data Tool'!$F$9*'Data and Formulas'!$K$45)+('Data Tool'!$G$9*'Data and Formulas'!$K$46)))) &gt;='Data and Formulas'!$J$54), Decile!$H24, IF(AND(('Data Tool'!$D$10/('Data and Formulas'!$K$41+(('Data Tool'!$D$9*'Data and Formulas'!$K$42)+('Data Tool'!$F$9*'Data and Formulas'!$K$45)+('Data Tool'!$G$9*'Data and Formulas'!$K$46))))&lt;'Data and Formulas'!$L$54, ('Data Tool'!$D$10/('Data and Formulas'!$K$41+(('Data Tool'!$D$9*'Data and Formulas'!$K$42)+('Data Tool'!$F$9*'Data and Formulas'!$K$45)+('Data Tool'!$G$9*'Data and Formulas'!$K$46)))) &gt;='Data and Formulas'!$K$54), Decile!$I24, IF(AND(('Data Tool'!$D$10/('Data and Formulas'!$K$41+(('Data Tool'!$D$9*'Data and Formulas'!$K$42)+('Data Tool'!$F$9*'Data and Formulas'!$K$45)+('Data Tool'!$G$9*'Data and Formulas'!$K$46))))&lt;'Data and Formulas'!$M$54, ('Data Tool'!$D$10/('Data and Formulas'!$K$41+(('Data Tool'!$D$9*'Data and Formulas'!$K$42)+('Data Tool'!$F$9*'Data and Formulas'!$K$45)+('Data Tool'!$G$9*'Data and Formulas'!$K$46)))) &gt;='Data and Formulas'!$L$54), Decile!$J24, IF(AND(('Data Tool'!$D$10/('Data and Formulas'!$K$41+(('Data Tool'!$D$9*'Data and Formulas'!$K$42)+('Data Tool'!$F$9*'Data and Formulas'!$K$45)+('Data Tool'!$G$9*'Data and Formulas'!$K$46))))&lt;'Data and Formulas'!$N$54, ('Data Tool'!$D$10/('Data and Formulas'!$K$41+(('Data Tool'!$D$9*'Data and Formulas'!$K$42)+('Data Tool'!$F$9*'Data and Formulas'!$K$45)+('Data Tool'!$G$9*'Data and Formulas'!$K$46)))) &gt;='Data and Formulas'!$M$54), Decile!$K24, IF(AND(('Data Tool'!$D$10/('Data and Formulas'!$K$41+(('Data Tool'!$D$9*'Data and Formulas'!$K$42)+('Data Tool'!$F$9*'Data and Formulas'!$K$45)+('Data Tool'!$G$9*'Data and Formulas'!$K$46))))&lt;'Data and Formulas'!$O$54, ('Data Tool'!$D$10/('Data and Formulas'!$K$41+(('Data Tool'!$D$9*'Data and Formulas'!$K$42)+('Data Tool'!$F$9*'Data and Formulas'!$K$45)+('Data Tool'!$G$9*'Data and Formulas'!$K$46)))) &gt;='Data and Formulas'!$N$54), Decile!$L24, IF(('Data Tool'!$D$10/('Data and Formulas'!$K$41+(('Data Tool'!$D$9*'Data and Formulas'!$K$42)+('Data Tool'!$F$9*'Data and Formulas'!$K$45)+('Data Tool'!$G$9*'Data and Formulas'!$K$46))))&gt;='Data and Formulas'!$O$54, Decile!$M24))))))))))</f>
        <v>4.3082765167860533E-2</v>
      </c>
      <c r="F26" s="27">
        <f>IF(('Data Tool'!$D$10/('Data and Formulas'!$K$41+(('Data Tool'!$D$9*'Data and Formulas'!$K$42)+('Data Tool'!$F$9*'Data and Formulas'!$K$45)+('Data Tool'!$G$9*'Data and Formulas'!$K$46))))&lt;'Data and Formulas'!$G$54, Decile!$D75, IF(AND(('Data Tool'!$D$10/('Data and Formulas'!$K$41+(('Data Tool'!$D$9*'Data and Formulas'!$K$42)+('Data Tool'!$F$9*'Data and Formulas'!$K$45)+('Data Tool'!$G$9*'Data and Formulas'!$K$46))))&lt;'Data and Formulas'!$H$54, ('Data Tool'!$D$10/('Data and Formulas'!$K$41+(('Data Tool'!$D$9*'Data and Formulas'!$K$42)+('Data Tool'!$F$9*'Data and Formulas'!$K$45)+('Data Tool'!$G$9*'Data and Formulas'!$K$46)))) &gt;='Data and Formulas'!$G$54), Decile!$E75, IF(AND(('Data Tool'!$D$10/('Data and Formulas'!$K$41+(('Data Tool'!$D$9*'Data and Formulas'!$K$42)+('Data Tool'!$F$9*'Data and Formulas'!$K$45)+('Data Tool'!$G$9*'Data and Formulas'!$K$46))))&lt;'Data and Formulas'!$I$54, ('Data Tool'!$D$10/('Data and Formulas'!$K$41+(('Data Tool'!$D$9*'Data and Formulas'!$K$42)+('Data Tool'!$F$9*'Data and Formulas'!$K$45)+('Data Tool'!$G$9*'Data and Formulas'!$K$46)))) &gt;='Data and Formulas'!$H$54), Decile!$F75, IF(AND(('Data Tool'!$D$10/('Data and Formulas'!$K$41+(('Data Tool'!$D$9*'Data and Formulas'!$K$42)+('Data Tool'!$F$9*'Data and Formulas'!$K$45)+('Data Tool'!$G$9*'Data and Formulas'!$K$46))))&lt;'Data and Formulas'!$J$54, ('Data Tool'!$D$10/('Data and Formulas'!$K$41+(('Data Tool'!$D$9*'Data and Formulas'!$K$42)+('Data Tool'!$F$9*'Data and Formulas'!$K$45)+('Data Tool'!$G$9*'Data and Formulas'!$K$46)))) &gt;='Data and Formulas'!$I$54), Decile!$G75, IF(AND(('Data Tool'!$D$10/('Data and Formulas'!$K$41+(('Data Tool'!$D$9*'Data and Formulas'!$K$42)+('Data Tool'!$F$9*'Data and Formulas'!$K$45)+('Data Tool'!$G$9*'Data and Formulas'!$K$46))))&lt;'Data and Formulas'!$K$54, ('Data Tool'!$D$10/('Data and Formulas'!$K$41+(('Data Tool'!$D$9*'Data and Formulas'!$K$42)+('Data Tool'!$F$9*'Data and Formulas'!$K$45)+('Data Tool'!$G$9*'Data and Formulas'!$K$46)))) &gt;='Data and Formulas'!$J$54), Decile!$H75, IF(AND(('Data Tool'!$D$10/('Data and Formulas'!$K$41+(('Data Tool'!$D$9*'Data and Formulas'!$K$42)+('Data Tool'!$F$9*'Data and Formulas'!$K$45)+('Data Tool'!$G$9*'Data and Formulas'!$K$46))))&lt;'Data and Formulas'!$L$54, ('Data Tool'!$D$10/('Data and Formulas'!$K$41+(('Data Tool'!$D$9*'Data and Formulas'!$K$42)+('Data Tool'!$F$9*'Data and Formulas'!$K$45)+('Data Tool'!$G$9*'Data and Formulas'!$K$46)))) &gt;='Data and Formulas'!$K$54), Decile!$I75, IF(AND(('Data Tool'!$D$10/('Data and Formulas'!$K$41+(('Data Tool'!$D$9*'Data and Formulas'!$K$42)+('Data Tool'!$F$9*'Data and Formulas'!$K$45)+('Data Tool'!$G$9*'Data and Formulas'!$K$46))))&lt;'Data and Formulas'!$M$54, ('Data Tool'!$D$10/('Data and Formulas'!$K$41+(('Data Tool'!$D$9*'Data and Formulas'!$K$42)+('Data Tool'!$F$9*'Data and Formulas'!$K$45)+('Data Tool'!$G$9*'Data and Formulas'!$K$46)))) &gt;='Data and Formulas'!$L$54), Decile!$J75, IF(AND(('Data Tool'!$D$10/('Data and Formulas'!$K$41+(('Data Tool'!$D$9*'Data and Formulas'!$K$42)+('Data Tool'!$F$9*'Data and Formulas'!$K$45)+('Data Tool'!$G$9*'Data and Formulas'!$K$46))))&lt;'Data and Formulas'!$N$54, ('Data Tool'!$D$10/('Data and Formulas'!$K$41+(('Data Tool'!$D$9*'Data and Formulas'!$K$42)+('Data Tool'!$F$9*'Data and Formulas'!$K$45)+('Data Tool'!$G$9*'Data and Formulas'!$K$46)))) &gt;='Data and Formulas'!$M$54), Decile!$K75, IF(AND(('Data Tool'!$D$10/('Data and Formulas'!$K$41+(('Data Tool'!$D$9*'Data and Formulas'!$K$42)+('Data Tool'!$F$9*'Data and Formulas'!$K$45)+('Data Tool'!$G$9*'Data and Formulas'!$K$46))))&lt;'Data and Formulas'!$O$54, ('Data Tool'!$D$10/('Data and Formulas'!$K$41+(('Data Tool'!$D$9*'Data and Formulas'!$K$42)+('Data Tool'!$F$9*'Data and Formulas'!$K$45)+('Data Tool'!$G$9*'Data and Formulas'!$K$46)))) &gt;='Data and Formulas'!$N$54), Decile!$L75, IF(('Data Tool'!$D$10/('Data and Formulas'!$K$41+(('Data Tool'!$D$9*'Data and Formulas'!$K$42)+('Data Tool'!$F$9*'Data and Formulas'!$K$45)+('Data Tool'!$G$9*'Data and Formulas'!$K$46))))&gt;='Data and Formulas'!$O$54, Decile!$M75))))))))))</f>
        <v>4.0340630433813363E-2</v>
      </c>
      <c r="G26" s="27">
        <f>IF(('Data Tool'!$D$10/('Data and Formulas'!$K$41+(('Data Tool'!$D$9*'Data and Formulas'!$K$42)+('Data Tool'!$F$9*'Data and Formulas'!$K$45)+('Data Tool'!$G$9*'Data and Formulas'!$K$46))))&lt;'Data and Formulas'!$G$54, Decile!$D126, IF(AND(('Data Tool'!$D$10/('Data and Formulas'!$K$41+(('Data Tool'!$D$9*'Data and Formulas'!$K$42)+('Data Tool'!$F$9*'Data and Formulas'!$K$45)+('Data Tool'!$G$9*'Data and Formulas'!$K$46))))&lt;'Data and Formulas'!$H$54, ('Data Tool'!$D$10/('Data and Formulas'!$K$41+(('Data Tool'!$D$9*'Data and Formulas'!$K$42)+('Data Tool'!$F$9*'Data and Formulas'!$K$45)+('Data Tool'!$G$9*'Data and Formulas'!$K$46)))) &gt;='Data and Formulas'!$G$54), Decile!$E126, IF(AND(('Data Tool'!$D$10/('Data and Formulas'!$K$41+(('Data Tool'!$D$9*'Data and Formulas'!$K$42)+('Data Tool'!$F$9*'Data and Formulas'!$K$45)+('Data Tool'!$G$9*'Data and Formulas'!$K$46))))&lt;'Data and Formulas'!$I$54, ('Data Tool'!$D$10/('Data and Formulas'!$K$41+(('Data Tool'!$D$9*'Data and Formulas'!$K$42)+('Data Tool'!$F$9*'Data and Formulas'!$K$45)+('Data Tool'!$G$9*'Data and Formulas'!$K$46)))) &gt;='Data and Formulas'!$H$54), Decile!$F126, IF(AND(('Data Tool'!$D$10/('Data and Formulas'!$K$41+(('Data Tool'!$D$9*'Data and Formulas'!$K$42)+('Data Tool'!$F$9*'Data and Formulas'!$K$45)+('Data Tool'!$G$9*'Data and Formulas'!$K$46))))&lt;'Data and Formulas'!$J$54, ('Data Tool'!$D$10/('Data and Formulas'!$K$41+(('Data Tool'!$D$9*'Data and Formulas'!$K$42)+('Data Tool'!$F$9*'Data and Formulas'!$K$45)+('Data Tool'!$G$9*'Data and Formulas'!$K$46)))) &gt;='Data and Formulas'!$I$54), Decile!$G126, IF(AND(('Data Tool'!$D$10/('Data and Formulas'!$K$41+(('Data Tool'!$D$9*'Data and Formulas'!$K$42)+('Data Tool'!$F$9*'Data and Formulas'!$K$45)+('Data Tool'!$G$9*'Data and Formulas'!$K$46))))&lt;'Data and Formulas'!$K$54, ('Data Tool'!$D$10/('Data and Formulas'!$K$41+(('Data Tool'!$D$9*'Data and Formulas'!$K$42)+('Data Tool'!$F$9*'Data and Formulas'!$K$45)+('Data Tool'!$G$9*'Data and Formulas'!$K$46)))) &gt;='Data and Formulas'!$J$54), Decile!$H126, IF(AND(('Data Tool'!$D$10/('Data and Formulas'!$K$41+(('Data Tool'!$D$9*'Data and Formulas'!$K$42)+('Data Tool'!$F$9*'Data and Formulas'!$K$45)+('Data Tool'!$G$9*'Data and Formulas'!$K$46))))&lt;'Data and Formulas'!$L$54, ('Data Tool'!$D$10/('Data and Formulas'!$K$41+(('Data Tool'!$D$9*'Data and Formulas'!$K$42)+('Data Tool'!$F$9*'Data and Formulas'!$K$45)+('Data Tool'!$G$9*'Data and Formulas'!$K$46)))) &gt;='Data and Formulas'!$K$54), Decile!$I126, IF(AND(('Data Tool'!$D$10/('Data and Formulas'!$K$41+(('Data Tool'!$D$9*'Data and Formulas'!$K$42)+('Data Tool'!$F$9*'Data and Formulas'!$K$45)+('Data Tool'!$G$9*'Data and Formulas'!$K$46))))&lt;'Data and Formulas'!$M$54, ('Data Tool'!$D$10/('Data and Formulas'!$K$41+(('Data Tool'!$D$9*'Data and Formulas'!$K$42)+('Data Tool'!$F$9*'Data and Formulas'!$K$45)+('Data Tool'!$G$9*'Data and Formulas'!$K$46)))) &gt;='Data and Formulas'!$L$54), Decile!$J126, IF(AND(('Data Tool'!$D$10/('Data and Formulas'!$K$41+(('Data Tool'!$D$9*'Data and Formulas'!$K$42)+('Data Tool'!$F$9*'Data and Formulas'!$K$45)+('Data Tool'!$G$9*'Data and Formulas'!$K$46))))&lt;'Data and Formulas'!$N$54, ('Data Tool'!$D$10/('Data and Formulas'!$K$41+(('Data Tool'!$D$9*'Data and Formulas'!$K$42)+('Data Tool'!$F$9*'Data and Formulas'!$K$45)+('Data Tool'!$G$9*'Data and Formulas'!$K$46)))) &gt;='Data and Formulas'!$M$54), Decile!$K126, IF(AND(('Data Tool'!$D$10/('Data and Formulas'!$K$41+(('Data Tool'!$D$9*'Data and Formulas'!$K$42)+('Data Tool'!$F$9*'Data and Formulas'!$K$45)+('Data Tool'!$G$9*'Data and Formulas'!$K$46))))&lt;'Data and Formulas'!$O$54, ('Data Tool'!$D$10/('Data and Formulas'!$K$41+(('Data Tool'!$D$9*'Data and Formulas'!$K$42)+('Data Tool'!$F$9*'Data and Formulas'!$K$45)+('Data Tool'!$G$9*'Data and Formulas'!$K$46)))) &gt;='Data and Formulas'!$N$54), Decile!$L126, IF(('Data Tool'!$D$10/('Data and Formulas'!$K$41+(('Data Tool'!$D$9*'Data and Formulas'!$K$42)+('Data Tool'!$F$9*'Data and Formulas'!$K$45)+('Data Tool'!$G$9*'Data and Formulas'!$K$46))))&gt;='Data and Formulas'!$O$54, Decile!$M126))))))))))</f>
        <v>3.6965072745367519E-2</v>
      </c>
      <c r="H26" s="27"/>
      <c r="I26" s="229">
        <f>VLOOKUP(I8,Ranking!N40:O68,2,TRUE)</f>
        <v>0.60699999999999998</v>
      </c>
      <c r="J26" s="27">
        <f t="shared" si="4"/>
        <v>0</v>
      </c>
      <c r="K26" s="27">
        <f t="shared" si="5"/>
        <v>0.60699999999999998</v>
      </c>
      <c r="L26" s="222">
        <f t="shared" si="6"/>
        <v>0</v>
      </c>
      <c r="M26" s="17"/>
      <c r="N26" s="186" t="s">
        <v>147</v>
      </c>
      <c r="O26" s="187"/>
      <c r="P26" s="187"/>
      <c r="Q26" s="187"/>
      <c r="R26" s="187"/>
      <c r="S26" s="187"/>
      <c r="T26" s="187"/>
      <c r="U26" s="187"/>
      <c r="V26" s="187"/>
      <c r="W26" s="187"/>
      <c r="X26" s="188"/>
      <c r="Y26" s="4"/>
    </row>
    <row r="27" spans="2:33">
      <c r="B27" s="38" t="s">
        <v>128</v>
      </c>
      <c r="C27" s="26"/>
      <c r="D27" s="26"/>
      <c r="E27" s="27">
        <f>IF(('Data Tool'!$D$10/('Data and Formulas'!$K$41+(('Data Tool'!$D$9*'Data and Formulas'!$K$42)+('Data Tool'!$F$9*'Data and Formulas'!$K$45)+('Data Tool'!$G$9*'Data and Formulas'!$K$46))))&lt;'Data and Formulas'!$G$54, Decile!$D25, IF(AND(('Data Tool'!$D$10/('Data and Formulas'!$K$41+(('Data Tool'!$D$9*'Data and Formulas'!$K$42)+('Data Tool'!$F$9*'Data and Formulas'!$K$45)+('Data Tool'!$G$9*'Data and Formulas'!$K$46))))&lt;'Data and Formulas'!$H$54, ('Data Tool'!$D$10/('Data and Formulas'!$K$41+(('Data Tool'!$D$9*'Data and Formulas'!$K$42)+('Data Tool'!$F$9*'Data and Formulas'!$K$45)+('Data Tool'!$G$9*'Data and Formulas'!$K$46)))) &gt;='Data and Formulas'!$G$54), Decile!$E25, IF(AND(('Data Tool'!$D$10/('Data and Formulas'!$K$41+(('Data Tool'!$D$9*'Data and Formulas'!$K$42)+('Data Tool'!$F$9*'Data and Formulas'!$K$45)+('Data Tool'!$G$9*'Data and Formulas'!$K$46))))&lt;'Data and Formulas'!$I$54, ('Data Tool'!$D$10/('Data and Formulas'!$K$41+(('Data Tool'!$D$9*'Data and Formulas'!$K$42)+('Data Tool'!$F$9*'Data and Formulas'!$K$45)+('Data Tool'!$G$9*'Data and Formulas'!$K$46)))) &gt;='Data and Formulas'!$H$54), Decile!$F25, IF(AND(('Data Tool'!$D$10/('Data and Formulas'!$K$41+(('Data Tool'!$D$9*'Data and Formulas'!$K$42)+('Data Tool'!$F$9*'Data and Formulas'!$K$45)+('Data Tool'!$G$9*'Data and Formulas'!$K$46))))&lt;'Data and Formulas'!$J$54, ('Data Tool'!$D$10/('Data and Formulas'!$K$41+(('Data Tool'!$D$9*'Data and Formulas'!$K$42)+('Data Tool'!$F$9*'Data and Formulas'!$K$45)+('Data Tool'!$G$9*'Data and Formulas'!$K$46)))) &gt;='Data and Formulas'!$I$54), Decile!$G25, IF(AND(('Data Tool'!$D$10/('Data and Formulas'!$K$41+(('Data Tool'!$D$9*'Data and Formulas'!$K$42)+('Data Tool'!$F$9*'Data and Formulas'!$K$45)+('Data Tool'!$G$9*'Data and Formulas'!$K$46))))&lt;'Data and Formulas'!$K$54, ('Data Tool'!$D$10/('Data and Formulas'!$K$41+(('Data Tool'!$D$9*'Data and Formulas'!$K$42)+('Data Tool'!$F$9*'Data and Formulas'!$K$45)+('Data Tool'!$G$9*'Data and Formulas'!$K$46)))) &gt;='Data and Formulas'!$J$54), Decile!$H25, IF(AND(('Data Tool'!$D$10/('Data and Formulas'!$K$41+(('Data Tool'!$D$9*'Data and Formulas'!$K$42)+('Data Tool'!$F$9*'Data and Formulas'!$K$45)+('Data Tool'!$G$9*'Data and Formulas'!$K$46))))&lt;'Data and Formulas'!$L$54, ('Data Tool'!$D$10/('Data and Formulas'!$K$41+(('Data Tool'!$D$9*'Data and Formulas'!$K$42)+('Data Tool'!$F$9*'Data and Formulas'!$K$45)+('Data Tool'!$G$9*'Data and Formulas'!$K$46)))) &gt;='Data and Formulas'!$K$54), Decile!$I25, IF(AND(('Data Tool'!$D$10/('Data and Formulas'!$K$41+(('Data Tool'!$D$9*'Data and Formulas'!$K$42)+('Data Tool'!$F$9*'Data and Formulas'!$K$45)+('Data Tool'!$G$9*'Data and Formulas'!$K$46))))&lt;'Data and Formulas'!$M$54, ('Data Tool'!$D$10/('Data and Formulas'!$K$41+(('Data Tool'!$D$9*'Data and Formulas'!$K$42)+('Data Tool'!$F$9*'Data and Formulas'!$K$45)+('Data Tool'!$G$9*'Data and Formulas'!$K$46)))) &gt;='Data and Formulas'!$L$54), Decile!$J25, IF(AND(('Data Tool'!$D$10/('Data and Formulas'!$K$41+(('Data Tool'!$D$9*'Data and Formulas'!$K$42)+('Data Tool'!$F$9*'Data and Formulas'!$K$45)+('Data Tool'!$G$9*'Data and Formulas'!$K$46))))&lt;'Data and Formulas'!$N$54, ('Data Tool'!$D$10/('Data and Formulas'!$K$41+(('Data Tool'!$D$9*'Data and Formulas'!$K$42)+('Data Tool'!$F$9*'Data and Formulas'!$K$45)+('Data Tool'!$G$9*'Data and Formulas'!$K$46)))) &gt;='Data and Formulas'!$M$54), Decile!$K25, IF(AND(('Data Tool'!$D$10/('Data and Formulas'!$K$41+(('Data Tool'!$D$9*'Data and Formulas'!$K$42)+('Data Tool'!$F$9*'Data and Formulas'!$K$45)+('Data Tool'!$G$9*'Data and Formulas'!$K$46))))&lt;'Data and Formulas'!$O$54, ('Data Tool'!$D$10/('Data and Formulas'!$K$41+(('Data Tool'!$D$9*'Data and Formulas'!$K$42)+('Data Tool'!$F$9*'Data and Formulas'!$K$45)+('Data Tool'!$G$9*'Data and Formulas'!$K$46)))) &gt;='Data and Formulas'!$N$54), Decile!$L25, IF(('Data Tool'!$D$10/('Data and Formulas'!$K$41+(('Data Tool'!$D$9*'Data and Formulas'!$K$42)+('Data Tool'!$F$9*'Data and Formulas'!$K$45)+('Data Tool'!$G$9*'Data and Formulas'!$K$46))))&gt;='Data and Formulas'!$O$54, Decile!$M25))))))))))</f>
        <v>0.15191162509709158</v>
      </c>
      <c r="F27" s="27">
        <f>IF(('Data Tool'!$D$10/('Data and Formulas'!$K$41+(('Data Tool'!$D$9*'Data and Formulas'!$K$42)+('Data Tool'!$F$9*'Data and Formulas'!$K$45)+('Data Tool'!$G$9*'Data and Formulas'!$K$46))))&lt;'Data and Formulas'!$G$54, Decile!$D76, IF(AND(('Data Tool'!$D$10/('Data and Formulas'!$K$41+(('Data Tool'!$D$9*'Data and Formulas'!$K$42)+('Data Tool'!$F$9*'Data and Formulas'!$K$45)+('Data Tool'!$G$9*'Data and Formulas'!$K$46))))&lt;'Data and Formulas'!$H$54, ('Data Tool'!$D$10/('Data and Formulas'!$K$41+(('Data Tool'!$D$9*'Data and Formulas'!$K$42)+('Data Tool'!$F$9*'Data and Formulas'!$K$45)+('Data Tool'!$G$9*'Data and Formulas'!$K$46)))) &gt;='Data and Formulas'!$G$54), Decile!$E76, IF(AND(('Data Tool'!$D$10/('Data and Formulas'!$K$41+(('Data Tool'!$D$9*'Data and Formulas'!$K$42)+('Data Tool'!$F$9*'Data and Formulas'!$K$45)+('Data Tool'!$G$9*'Data and Formulas'!$K$46))))&lt;'Data and Formulas'!$I$54, ('Data Tool'!$D$10/('Data and Formulas'!$K$41+(('Data Tool'!$D$9*'Data and Formulas'!$K$42)+('Data Tool'!$F$9*'Data and Formulas'!$K$45)+('Data Tool'!$G$9*'Data and Formulas'!$K$46)))) &gt;='Data and Formulas'!$H$54), Decile!$F76, IF(AND(('Data Tool'!$D$10/('Data and Formulas'!$K$41+(('Data Tool'!$D$9*'Data and Formulas'!$K$42)+('Data Tool'!$F$9*'Data and Formulas'!$K$45)+('Data Tool'!$G$9*'Data and Formulas'!$K$46))))&lt;'Data and Formulas'!$J$54, ('Data Tool'!$D$10/('Data and Formulas'!$K$41+(('Data Tool'!$D$9*'Data and Formulas'!$K$42)+('Data Tool'!$F$9*'Data and Formulas'!$K$45)+('Data Tool'!$G$9*'Data and Formulas'!$K$46)))) &gt;='Data and Formulas'!$I$54), Decile!$G76, IF(AND(('Data Tool'!$D$10/('Data and Formulas'!$K$41+(('Data Tool'!$D$9*'Data and Formulas'!$K$42)+('Data Tool'!$F$9*'Data and Formulas'!$K$45)+('Data Tool'!$G$9*'Data and Formulas'!$K$46))))&lt;'Data and Formulas'!$K$54, ('Data Tool'!$D$10/('Data and Formulas'!$K$41+(('Data Tool'!$D$9*'Data and Formulas'!$K$42)+('Data Tool'!$F$9*'Data and Formulas'!$K$45)+('Data Tool'!$G$9*'Data and Formulas'!$K$46)))) &gt;='Data and Formulas'!$J$54), Decile!$H76, IF(AND(('Data Tool'!$D$10/('Data and Formulas'!$K$41+(('Data Tool'!$D$9*'Data and Formulas'!$K$42)+('Data Tool'!$F$9*'Data and Formulas'!$K$45)+('Data Tool'!$G$9*'Data and Formulas'!$K$46))))&lt;'Data and Formulas'!$L$54, ('Data Tool'!$D$10/('Data and Formulas'!$K$41+(('Data Tool'!$D$9*'Data and Formulas'!$K$42)+('Data Tool'!$F$9*'Data and Formulas'!$K$45)+('Data Tool'!$G$9*'Data and Formulas'!$K$46)))) &gt;='Data and Formulas'!$K$54), Decile!$I76, IF(AND(('Data Tool'!$D$10/('Data and Formulas'!$K$41+(('Data Tool'!$D$9*'Data and Formulas'!$K$42)+('Data Tool'!$F$9*'Data and Formulas'!$K$45)+('Data Tool'!$G$9*'Data and Formulas'!$K$46))))&lt;'Data and Formulas'!$M$54, ('Data Tool'!$D$10/('Data and Formulas'!$K$41+(('Data Tool'!$D$9*'Data and Formulas'!$K$42)+('Data Tool'!$F$9*'Data and Formulas'!$K$45)+('Data Tool'!$G$9*'Data and Formulas'!$K$46)))) &gt;='Data and Formulas'!$L$54), Decile!$J76, IF(AND(('Data Tool'!$D$10/('Data and Formulas'!$K$41+(('Data Tool'!$D$9*'Data and Formulas'!$K$42)+('Data Tool'!$F$9*'Data and Formulas'!$K$45)+('Data Tool'!$G$9*'Data and Formulas'!$K$46))))&lt;'Data and Formulas'!$N$54, ('Data Tool'!$D$10/('Data and Formulas'!$K$41+(('Data Tool'!$D$9*'Data and Formulas'!$K$42)+('Data Tool'!$F$9*'Data and Formulas'!$K$45)+('Data Tool'!$G$9*'Data and Formulas'!$K$46)))) &gt;='Data and Formulas'!$M$54), Decile!$K76, IF(AND(('Data Tool'!$D$10/('Data and Formulas'!$K$41+(('Data Tool'!$D$9*'Data and Formulas'!$K$42)+('Data Tool'!$F$9*'Data and Formulas'!$K$45)+('Data Tool'!$G$9*'Data and Formulas'!$K$46))))&lt;'Data and Formulas'!$O$54, ('Data Tool'!$D$10/('Data and Formulas'!$K$41+(('Data Tool'!$D$9*'Data and Formulas'!$K$42)+('Data Tool'!$F$9*'Data and Formulas'!$K$45)+('Data Tool'!$G$9*'Data and Formulas'!$K$46)))) &gt;='Data and Formulas'!$N$54), Decile!$L76, IF(('Data Tool'!$D$10/('Data and Formulas'!$K$41+(('Data Tool'!$D$9*'Data and Formulas'!$K$42)+('Data Tool'!$F$9*'Data and Formulas'!$K$45)+('Data Tool'!$G$9*'Data and Formulas'!$K$46))))&gt;='Data and Formulas'!$O$54, Decile!$M76))))))))))</f>
        <v>0.16553569040082036</v>
      </c>
      <c r="G27" s="27">
        <f>IF(('Data Tool'!$D$10/('Data and Formulas'!$K$41+(('Data Tool'!$D$9*'Data and Formulas'!$K$42)+('Data Tool'!$F$9*'Data and Formulas'!$K$45)+('Data Tool'!$G$9*'Data and Formulas'!$K$46))))&lt;'Data and Formulas'!$G$54, Decile!$D127, IF(AND(('Data Tool'!$D$10/('Data and Formulas'!$K$41+(('Data Tool'!$D$9*'Data and Formulas'!$K$42)+('Data Tool'!$F$9*'Data and Formulas'!$K$45)+('Data Tool'!$G$9*'Data and Formulas'!$K$46))))&lt;'Data and Formulas'!$H$54, ('Data Tool'!$D$10/('Data and Formulas'!$K$41+(('Data Tool'!$D$9*'Data and Formulas'!$K$42)+('Data Tool'!$F$9*'Data and Formulas'!$K$45)+('Data Tool'!$G$9*'Data and Formulas'!$K$46)))) &gt;='Data and Formulas'!$G$54), Decile!$E127, IF(AND(('Data Tool'!$D$10/('Data and Formulas'!$K$41+(('Data Tool'!$D$9*'Data and Formulas'!$K$42)+('Data Tool'!$F$9*'Data and Formulas'!$K$45)+('Data Tool'!$G$9*'Data and Formulas'!$K$46))))&lt;'Data and Formulas'!$I$54, ('Data Tool'!$D$10/('Data and Formulas'!$K$41+(('Data Tool'!$D$9*'Data and Formulas'!$K$42)+('Data Tool'!$F$9*'Data and Formulas'!$K$45)+('Data Tool'!$G$9*'Data and Formulas'!$K$46)))) &gt;='Data and Formulas'!$H$54), Decile!$F127, IF(AND(('Data Tool'!$D$10/('Data and Formulas'!$K$41+(('Data Tool'!$D$9*'Data and Formulas'!$K$42)+('Data Tool'!$F$9*'Data and Formulas'!$K$45)+('Data Tool'!$G$9*'Data and Formulas'!$K$46))))&lt;'Data and Formulas'!$J$54, ('Data Tool'!$D$10/('Data and Formulas'!$K$41+(('Data Tool'!$D$9*'Data and Formulas'!$K$42)+('Data Tool'!$F$9*'Data and Formulas'!$K$45)+('Data Tool'!$G$9*'Data and Formulas'!$K$46)))) &gt;='Data and Formulas'!$I$54), Decile!$G127, IF(AND(('Data Tool'!$D$10/('Data and Formulas'!$K$41+(('Data Tool'!$D$9*'Data and Formulas'!$K$42)+('Data Tool'!$F$9*'Data and Formulas'!$K$45)+('Data Tool'!$G$9*'Data and Formulas'!$K$46))))&lt;'Data and Formulas'!$K$54, ('Data Tool'!$D$10/('Data and Formulas'!$K$41+(('Data Tool'!$D$9*'Data and Formulas'!$K$42)+('Data Tool'!$F$9*'Data and Formulas'!$K$45)+('Data Tool'!$G$9*'Data and Formulas'!$K$46)))) &gt;='Data and Formulas'!$J$54), Decile!$H127, IF(AND(('Data Tool'!$D$10/('Data and Formulas'!$K$41+(('Data Tool'!$D$9*'Data and Formulas'!$K$42)+('Data Tool'!$F$9*'Data and Formulas'!$K$45)+('Data Tool'!$G$9*'Data and Formulas'!$K$46))))&lt;'Data and Formulas'!$L$54, ('Data Tool'!$D$10/('Data and Formulas'!$K$41+(('Data Tool'!$D$9*'Data and Formulas'!$K$42)+('Data Tool'!$F$9*'Data and Formulas'!$K$45)+('Data Tool'!$G$9*'Data and Formulas'!$K$46)))) &gt;='Data and Formulas'!$K$54), Decile!$I127, IF(AND(('Data Tool'!$D$10/('Data and Formulas'!$K$41+(('Data Tool'!$D$9*'Data and Formulas'!$K$42)+('Data Tool'!$F$9*'Data and Formulas'!$K$45)+('Data Tool'!$G$9*'Data and Formulas'!$K$46))))&lt;'Data and Formulas'!$M$54, ('Data Tool'!$D$10/('Data and Formulas'!$K$41+(('Data Tool'!$D$9*'Data and Formulas'!$K$42)+('Data Tool'!$F$9*'Data and Formulas'!$K$45)+('Data Tool'!$G$9*'Data and Formulas'!$K$46)))) &gt;='Data and Formulas'!$L$54), Decile!$J127, IF(AND(('Data Tool'!$D$10/('Data and Formulas'!$K$41+(('Data Tool'!$D$9*'Data and Formulas'!$K$42)+('Data Tool'!$F$9*'Data and Formulas'!$K$45)+('Data Tool'!$G$9*'Data and Formulas'!$K$46))))&lt;'Data and Formulas'!$N$54, ('Data Tool'!$D$10/('Data and Formulas'!$K$41+(('Data Tool'!$D$9*'Data and Formulas'!$K$42)+('Data Tool'!$F$9*'Data and Formulas'!$K$45)+('Data Tool'!$G$9*'Data and Formulas'!$K$46)))) &gt;='Data and Formulas'!$M$54), Decile!$K127, IF(AND(('Data Tool'!$D$10/('Data and Formulas'!$K$41+(('Data Tool'!$D$9*'Data and Formulas'!$K$42)+('Data Tool'!$F$9*'Data and Formulas'!$K$45)+('Data Tool'!$G$9*'Data and Formulas'!$K$46))))&lt;'Data and Formulas'!$O$54, ('Data Tool'!$D$10/('Data and Formulas'!$K$41+(('Data Tool'!$D$9*'Data and Formulas'!$K$42)+('Data Tool'!$F$9*'Data and Formulas'!$K$45)+('Data Tool'!$G$9*'Data and Formulas'!$K$46)))) &gt;='Data and Formulas'!$N$54), Decile!$L127, IF(('Data Tool'!$D$10/('Data and Formulas'!$K$41+(('Data Tool'!$D$9*'Data and Formulas'!$K$42)+('Data Tool'!$F$9*'Data and Formulas'!$K$45)+('Data Tool'!$G$9*'Data and Formulas'!$K$46))))&gt;='Data and Formulas'!$O$54, Decile!$M127))))))))))</f>
        <v>0.17151793753850528</v>
      </c>
      <c r="H27" s="27"/>
      <c r="I27" s="229">
        <f>VLOOKUP(I9,Ranking!R40:S68,2,TRUE)</f>
        <v>0.78500000000000003</v>
      </c>
      <c r="J27" s="27">
        <f t="shared" si="4"/>
        <v>0</v>
      </c>
      <c r="K27" s="27">
        <f t="shared" si="5"/>
        <v>0</v>
      </c>
      <c r="L27" s="222">
        <f t="shared" si="6"/>
        <v>0.78500000000000003</v>
      </c>
      <c r="M27" s="17"/>
      <c r="N27" s="189"/>
      <c r="O27" s="4">
        <v>1</v>
      </c>
      <c r="P27" s="4">
        <v>2</v>
      </c>
      <c r="Q27" s="4">
        <v>3</v>
      </c>
      <c r="R27" s="4">
        <v>4</v>
      </c>
      <c r="S27" s="4">
        <v>5</v>
      </c>
      <c r="T27" s="4">
        <v>6</v>
      </c>
      <c r="U27" s="4">
        <v>7</v>
      </c>
      <c r="V27" s="4">
        <v>8</v>
      </c>
      <c r="W27" s="4">
        <v>9</v>
      </c>
      <c r="X27" s="190">
        <v>10</v>
      </c>
      <c r="Y27" s="4"/>
    </row>
    <row r="28" spans="2:33">
      <c r="B28" s="38" t="s">
        <v>129</v>
      </c>
      <c r="C28" s="26"/>
      <c r="D28" s="26"/>
      <c r="E28" s="27">
        <f>IF(('Data Tool'!$D$10/('Data and Formulas'!$K$41+(('Data Tool'!$D$9*'Data and Formulas'!$K$42)+('Data Tool'!$F$9*'Data and Formulas'!$K$45)+('Data Tool'!$G$9*'Data and Formulas'!$K$46))))&lt;'Data and Formulas'!$G$54, Decile!$D26, IF(AND(('Data Tool'!$D$10/('Data and Formulas'!$K$41+(('Data Tool'!$D$9*'Data and Formulas'!$K$42)+('Data Tool'!$F$9*'Data and Formulas'!$K$45)+('Data Tool'!$G$9*'Data and Formulas'!$K$46))))&lt;'Data and Formulas'!$H$54, ('Data Tool'!$D$10/('Data and Formulas'!$K$41+(('Data Tool'!$D$9*'Data and Formulas'!$K$42)+('Data Tool'!$F$9*'Data and Formulas'!$K$45)+('Data Tool'!$G$9*'Data and Formulas'!$K$46)))) &gt;='Data and Formulas'!$G$54), Decile!$E26, IF(AND(('Data Tool'!$D$10/('Data and Formulas'!$K$41+(('Data Tool'!$D$9*'Data and Formulas'!$K$42)+('Data Tool'!$F$9*'Data and Formulas'!$K$45)+('Data Tool'!$G$9*'Data and Formulas'!$K$46))))&lt;'Data and Formulas'!$I$54, ('Data Tool'!$D$10/('Data and Formulas'!$K$41+(('Data Tool'!$D$9*'Data and Formulas'!$K$42)+('Data Tool'!$F$9*'Data and Formulas'!$K$45)+('Data Tool'!$G$9*'Data and Formulas'!$K$46)))) &gt;='Data and Formulas'!$H$54), Decile!$F26, IF(AND(('Data Tool'!$D$10/('Data and Formulas'!$K$41+(('Data Tool'!$D$9*'Data and Formulas'!$K$42)+('Data Tool'!$F$9*'Data and Formulas'!$K$45)+('Data Tool'!$G$9*'Data and Formulas'!$K$46))))&lt;'Data and Formulas'!$J$54, ('Data Tool'!$D$10/('Data and Formulas'!$K$41+(('Data Tool'!$D$9*'Data and Formulas'!$K$42)+('Data Tool'!$F$9*'Data and Formulas'!$K$45)+('Data Tool'!$G$9*'Data and Formulas'!$K$46)))) &gt;='Data and Formulas'!$I$54), Decile!$G26, IF(AND(('Data Tool'!$D$10/('Data and Formulas'!$K$41+(('Data Tool'!$D$9*'Data and Formulas'!$K$42)+('Data Tool'!$F$9*'Data and Formulas'!$K$45)+('Data Tool'!$G$9*'Data and Formulas'!$K$46))))&lt;'Data and Formulas'!$K$54, ('Data Tool'!$D$10/('Data and Formulas'!$K$41+(('Data Tool'!$D$9*'Data and Formulas'!$K$42)+('Data Tool'!$F$9*'Data and Formulas'!$K$45)+('Data Tool'!$G$9*'Data and Formulas'!$K$46)))) &gt;='Data and Formulas'!$J$54), Decile!$H26, IF(AND(('Data Tool'!$D$10/('Data and Formulas'!$K$41+(('Data Tool'!$D$9*'Data and Formulas'!$K$42)+('Data Tool'!$F$9*'Data and Formulas'!$K$45)+('Data Tool'!$G$9*'Data and Formulas'!$K$46))))&lt;'Data and Formulas'!$L$54, ('Data Tool'!$D$10/('Data and Formulas'!$K$41+(('Data Tool'!$D$9*'Data and Formulas'!$K$42)+('Data Tool'!$F$9*'Data and Formulas'!$K$45)+('Data Tool'!$G$9*'Data and Formulas'!$K$46)))) &gt;='Data and Formulas'!$K$54), Decile!$I26, IF(AND(('Data Tool'!$D$10/('Data and Formulas'!$K$41+(('Data Tool'!$D$9*'Data and Formulas'!$K$42)+('Data Tool'!$F$9*'Data and Formulas'!$K$45)+('Data Tool'!$G$9*'Data and Formulas'!$K$46))))&lt;'Data and Formulas'!$M$54, ('Data Tool'!$D$10/('Data and Formulas'!$K$41+(('Data Tool'!$D$9*'Data and Formulas'!$K$42)+('Data Tool'!$F$9*'Data and Formulas'!$K$45)+('Data Tool'!$G$9*'Data and Formulas'!$K$46)))) &gt;='Data and Formulas'!$L$54), Decile!$J26, IF(AND(('Data Tool'!$D$10/('Data and Formulas'!$K$41+(('Data Tool'!$D$9*'Data and Formulas'!$K$42)+('Data Tool'!$F$9*'Data and Formulas'!$K$45)+('Data Tool'!$G$9*'Data and Formulas'!$K$46))))&lt;'Data and Formulas'!$N$54, ('Data Tool'!$D$10/('Data and Formulas'!$K$41+(('Data Tool'!$D$9*'Data and Formulas'!$K$42)+('Data Tool'!$F$9*'Data and Formulas'!$K$45)+('Data Tool'!$G$9*'Data and Formulas'!$K$46)))) &gt;='Data and Formulas'!$M$54), Decile!$K26, IF(AND(('Data Tool'!$D$10/('Data and Formulas'!$K$41+(('Data Tool'!$D$9*'Data and Formulas'!$K$42)+('Data Tool'!$F$9*'Data and Formulas'!$K$45)+('Data Tool'!$G$9*'Data and Formulas'!$K$46))))&lt;'Data and Formulas'!$O$54, ('Data Tool'!$D$10/('Data and Formulas'!$K$41+(('Data Tool'!$D$9*'Data and Formulas'!$K$42)+('Data Tool'!$F$9*'Data and Formulas'!$K$45)+('Data Tool'!$G$9*'Data and Formulas'!$K$46)))) &gt;='Data and Formulas'!$N$54), Decile!$L26, IF(('Data Tool'!$D$10/('Data and Formulas'!$K$41+(('Data Tool'!$D$9*'Data and Formulas'!$K$42)+('Data Tool'!$F$9*'Data and Formulas'!$K$45)+('Data Tool'!$G$9*'Data and Formulas'!$K$46))))&gt;='Data and Formulas'!$O$54, Decile!$M26))))))))))</f>
        <v>5.7668076292396654E-2</v>
      </c>
      <c r="F28" s="27">
        <f>IF(('Data Tool'!$D$10/('Data and Formulas'!$K$41+(('Data Tool'!$D$9*'Data and Formulas'!$K$42)+('Data Tool'!$F$9*'Data and Formulas'!$K$45)+('Data Tool'!$G$9*'Data and Formulas'!$K$46))))&lt;'Data and Formulas'!$G$54, Decile!$D77, IF(AND(('Data Tool'!$D$10/('Data and Formulas'!$K$41+(('Data Tool'!$D$9*'Data and Formulas'!$K$42)+('Data Tool'!$F$9*'Data and Formulas'!$K$45)+('Data Tool'!$G$9*'Data and Formulas'!$K$46))))&lt;'Data and Formulas'!$H$54, ('Data Tool'!$D$10/('Data and Formulas'!$K$41+(('Data Tool'!$D$9*'Data and Formulas'!$K$42)+('Data Tool'!$F$9*'Data and Formulas'!$K$45)+('Data Tool'!$G$9*'Data and Formulas'!$K$46)))) &gt;='Data and Formulas'!$G$54), Decile!$E77, IF(AND(('Data Tool'!$D$10/('Data and Formulas'!$K$41+(('Data Tool'!$D$9*'Data and Formulas'!$K$42)+('Data Tool'!$F$9*'Data and Formulas'!$K$45)+('Data Tool'!$G$9*'Data and Formulas'!$K$46))))&lt;'Data and Formulas'!$I$54, ('Data Tool'!$D$10/('Data and Formulas'!$K$41+(('Data Tool'!$D$9*'Data and Formulas'!$K$42)+('Data Tool'!$F$9*'Data and Formulas'!$K$45)+('Data Tool'!$G$9*'Data and Formulas'!$K$46)))) &gt;='Data and Formulas'!$H$54), Decile!$F77, IF(AND(('Data Tool'!$D$10/('Data and Formulas'!$K$41+(('Data Tool'!$D$9*'Data and Formulas'!$K$42)+('Data Tool'!$F$9*'Data and Formulas'!$K$45)+('Data Tool'!$G$9*'Data and Formulas'!$K$46))))&lt;'Data and Formulas'!$J$54, ('Data Tool'!$D$10/('Data and Formulas'!$K$41+(('Data Tool'!$D$9*'Data and Formulas'!$K$42)+('Data Tool'!$F$9*'Data and Formulas'!$K$45)+('Data Tool'!$G$9*'Data and Formulas'!$K$46)))) &gt;='Data and Formulas'!$I$54), Decile!$G77, IF(AND(('Data Tool'!$D$10/('Data and Formulas'!$K$41+(('Data Tool'!$D$9*'Data and Formulas'!$K$42)+('Data Tool'!$F$9*'Data and Formulas'!$K$45)+('Data Tool'!$G$9*'Data and Formulas'!$K$46))))&lt;'Data and Formulas'!$K$54, ('Data Tool'!$D$10/('Data and Formulas'!$K$41+(('Data Tool'!$D$9*'Data and Formulas'!$K$42)+('Data Tool'!$F$9*'Data and Formulas'!$K$45)+('Data Tool'!$G$9*'Data and Formulas'!$K$46)))) &gt;='Data and Formulas'!$J$54), Decile!$H77, IF(AND(('Data Tool'!$D$10/('Data and Formulas'!$K$41+(('Data Tool'!$D$9*'Data and Formulas'!$K$42)+('Data Tool'!$F$9*'Data and Formulas'!$K$45)+('Data Tool'!$G$9*'Data and Formulas'!$K$46))))&lt;'Data and Formulas'!$L$54, ('Data Tool'!$D$10/('Data and Formulas'!$K$41+(('Data Tool'!$D$9*'Data and Formulas'!$K$42)+('Data Tool'!$F$9*'Data and Formulas'!$K$45)+('Data Tool'!$G$9*'Data and Formulas'!$K$46)))) &gt;='Data and Formulas'!$K$54), Decile!$I77, IF(AND(('Data Tool'!$D$10/('Data and Formulas'!$K$41+(('Data Tool'!$D$9*'Data and Formulas'!$K$42)+('Data Tool'!$F$9*'Data and Formulas'!$K$45)+('Data Tool'!$G$9*'Data and Formulas'!$K$46))))&lt;'Data and Formulas'!$M$54, ('Data Tool'!$D$10/('Data and Formulas'!$K$41+(('Data Tool'!$D$9*'Data and Formulas'!$K$42)+('Data Tool'!$F$9*'Data and Formulas'!$K$45)+('Data Tool'!$G$9*'Data and Formulas'!$K$46)))) &gt;='Data and Formulas'!$L$54), Decile!$J77, IF(AND(('Data Tool'!$D$10/('Data and Formulas'!$K$41+(('Data Tool'!$D$9*'Data and Formulas'!$K$42)+('Data Tool'!$F$9*'Data and Formulas'!$K$45)+('Data Tool'!$G$9*'Data and Formulas'!$K$46))))&lt;'Data and Formulas'!$N$54, ('Data Tool'!$D$10/('Data and Formulas'!$K$41+(('Data Tool'!$D$9*'Data and Formulas'!$K$42)+('Data Tool'!$F$9*'Data and Formulas'!$K$45)+('Data Tool'!$G$9*'Data and Formulas'!$K$46)))) &gt;='Data and Formulas'!$M$54), Decile!$K77, IF(AND(('Data Tool'!$D$10/('Data and Formulas'!$K$41+(('Data Tool'!$D$9*'Data and Formulas'!$K$42)+('Data Tool'!$F$9*'Data and Formulas'!$K$45)+('Data Tool'!$G$9*'Data and Formulas'!$K$46))))&lt;'Data and Formulas'!$O$54, ('Data Tool'!$D$10/('Data and Formulas'!$K$41+(('Data Tool'!$D$9*'Data and Formulas'!$K$42)+('Data Tool'!$F$9*'Data and Formulas'!$K$45)+('Data Tool'!$G$9*'Data and Formulas'!$K$46)))) &gt;='Data and Formulas'!$N$54), Decile!$L77, IF(('Data Tool'!$D$10/('Data and Formulas'!$K$41+(('Data Tool'!$D$9*'Data and Formulas'!$K$42)+('Data Tool'!$F$9*'Data and Formulas'!$K$45)+('Data Tool'!$G$9*'Data and Formulas'!$K$46))))&gt;='Data and Formulas'!$O$54, Decile!$M77))))))))))</f>
        <v>6.0510945650720051E-2</v>
      </c>
      <c r="G28" s="27">
        <f>IF(('Data Tool'!$D$10/('Data and Formulas'!$K$41+(('Data Tool'!$D$9*'Data and Formulas'!$K$42)+('Data Tool'!$F$9*'Data and Formulas'!$K$45)+('Data Tool'!$G$9*'Data and Formulas'!$K$46))))&lt;'Data and Formulas'!$G$54, Decile!$D128, IF(AND(('Data Tool'!$D$10/('Data and Formulas'!$K$41+(('Data Tool'!$D$9*'Data and Formulas'!$K$42)+('Data Tool'!$F$9*'Data and Formulas'!$K$45)+('Data Tool'!$G$9*'Data and Formulas'!$K$46))))&lt;'Data and Formulas'!$H$54, ('Data Tool'!$D$10/('Data and Formulas'!$K$41+(('Data Tool'!$D$9*'Data and Formulas'!$K$42)+('Data Tool'!$F$9*'Data and Formulas'!$K$45)+('Data Tool'!$G$9*'Data and Formulas'!$K$46)))) &gt;='Data and Formulas'!$G$54), Decile!$E128, IF(AND(('Data Tool'!$D$10/('Data and Formulas'!$K$41+(('Data Tool'!$D$9*'Data and Formulas'!$K$42)+('Data Tool'!$F$9*'Data and Formulas'!$K$45)+('Data Tool'!$G$9*'Data and Formulas'!$K$46))))&lt;'Data and Formulas'!$I$54, ('Data Tool'!$D$10/('Data and Formulas'!$K$41+(('Data Tool'!$D$9*'Data and Formulas'!$K$42)+('Data Tool'!$F$9*'Data and Formulas'!$K$45)+('Data Tool'!$G$9*'Data and Formulas'!$K$46)))) &gt;='Data and Formulas'!$H$54), Decile!$F128, IF(AND(('Data Tool'!$D$10/('Data and Formulas'!$K$41+(('Data Tool'!$D$9*'Data and Formulas'!$K$42)+('Data Tool'!$F$9*'Data and Formulas'!$K$45)+('Data Tool'!$G$9*'Data and Formulas'!$K$46))))&lt;'Data and Formulas'!$J$54, ('Data Tool'!$D$10/('Data and Formulas'!$K$41+(('Data Tool'!$D$9*'Data and Formulas'!$K$42)+('Data Tool'!$F$9*'Data and Formulas'!$K$45)+('Data Tool'!$G$9*'Data and Formulas'!$K$46)))) &gt;='Data and Formulas'!$I$54), Decile!$G128, IF(AND(('Data Tool'!$D$10/('Data and Formulas'!$K$41+(('Data Tool'!$D$9*'Data and Formulas'!$K$42)+('Data Tool'!$F$9*'Data and Formulas'!$K$45)+('Data Tool'!$G$9*'Data and Formulas'!$K$46))))&lt;'Data and Formulas'!$K$54, ('Data Tool'!$D$10/('Data and Formulas'!$K$41+(('Data Tool'!$D$9*'Data and Formulas'!$K$42)+('Data Tool'!$F$9*'Data and Formulas'!$K$45)+('Data Tool'!$G$9*'Data and Formulas'!$K$46)))) &gt;='Data and Formulas'!$J$54), Decile!$H128, IF(AND(('Data Tool'!$D$10/('Data and Formulas'!$K$41+(('Data Tool'!$D$9*'Data and Formulas'!$K$42)+('Data Tool'!$F$9*'Data and Formulas'!$K$45)+('Data Tool'!$G$9*'Data and Formulas'!$K$46))))&lt;'Data and Formulas'!$L$54, ('Data Tool'!$D$10/('Data and Formulas'!$K$41+(('Data Tool'!$D$9*'Data and Formulas'!$K$42)+('Data Tool'!$F$9*'Data and Formulas'!$K$45)+('Data Tool'!$G$9*'Data and Formulas'!$K$46)))) &gt;='Data and Formulas'!$K$54), Decile!$I128, IF(AND(('Data Tool'!$D$10/('Data and Formulas'!$K$41+(('Data Tool'!$D$9*'Data and Formulas'!$K$42)+('Data Tool'!$F$9*'Data and Formulas'!$K$45)+('Data Tool'!$G$9*'Data and Formulas'!$K$46))))&lt;'Data and Formulas'!$M$54, ('Data Tool'!$D$10/('Data and Formulas'!$K$41+(('Data Tool'!$D$9*'Data and Formulas'!$K$42)+('Data Tool'!$F$9*'Data and Formulas'!$K$45)+('Data Tool'!$G$9*'Data and Formulas'!$K$46)))) &gt;='Data and Formulas'!$L$54), Decile!$J128, IF(AND(('Data Tool'!$D$10/('Data and Formulas'!$K$41+(('Data Tool'!$D$9*'Data and Formulas'!$K$42)+('Data Tool'!$F$9*'Data and Formulas'!$K$45)+('Data Tool'!$G$9*'Data and Formulas'!$K$46))))&lt;'Data and Formulas'!$N$54, ('Data Tool'!$D$10/('Data and Formulas'!$K$41+(('Data Tool'!$D$9*'Data and Formulas'!$K$42)+('Data Tool'!$F$9*'Data and Formulas'!$K$45)+('Data Tool'!$G$9*'Data and Formulas'!$K$46)))) &gt;='Data and Formulas'!$M$54), Decile!$K128, IF(AND(('Data Tool'!$D$10/('Data and Formulas'!$K$41+(('Data Tool'!$D$9*'Data and Formulas'!$K$42)+('Data Tool'!$F$9*'Data and Formulas'!$K$45)+('Data Tool'!$G$9*'Data and Formulas'!$K$46))))&lt;'Data and Formulas'!$O$54, ('Data Tool'!$D$10/('Data and Formulas'!$K$41+(('Data Tool'!$D$9*'Data and Formulas'!$K$42)+('Data Tool'!$F$9*'Data and Formulas'!$K$45)+('Data Tool'!$G$9*'Data and Formulas'!$K$46)))) &gt;='Data and Formulas'!$N$54), Decile!$L128, IF(('Data Tool'!$D$10/('Data and Formulas'!$K$41+(('Data Tool'!$D$9*'Data and Formulas'!$K$42)+('Data Tool'!$F$9*'Data and Formulas'!$K$45)+('Data Tool'!$G$9*'Data and Formulas'!$K$46))))&gt;='Data and Formulas'!$O$54, Decile!$M128))))))))))</f>
        <v>6.2840623667124784E-2</v>
      </c>
      <c r="H28" s="27"/>
      <c r="I28" s="229">
        <f>VLOOKUP(I10,Ranking!V40:W68,2,TRUE)</f>
        <v>0.17799999999999999</v>
      </c>
      <c r="J28" s="27">
        <f t="shared" si="4"/>
        <v>0.17799999999999999</v>
      </c>
      <c r="K28" s="27">
        <f t="shared" si="5"/>
        <v>0</v>
      </c>
      <c r="L28" s="222">
        <f t="shared" si="6"/>
        <v>0</v>
      </c>
      <c r="M28" s="17"/>
      <c r="N28" s="189" t="s">
        <v>94</v>
      </c>
      <c r="O28" s="39">
        <f>'CPIH historic '!O$155</f>
        <v>0.72</v>
      </c>
      <c r="P28" s="39">
        <f>'CPIH historic '!P$155</f>
        <v>0.59</v>
      </c>
      <c r="Q28" s="39">
        <f>'CPIH historic '!Q$155</f>
        <v>0.6</v>
      </c>
      <c r="R28" s="39">
        <f>'CPIH historic '!R$155</f>
        <v>0.41</v>
      </c>
      <c r="S28" s="39">
        <f>'CPIH historic '!S$155</f>
        <v>0.32</v>
      </c>
      <c r="T28" s="39">
        <f>'CPIH historic '!T$155</f>
        <v>0.28999999999999998</v>
      </c>
      <c r="U28" s="39">
        <f>'CPIH historic '!U$155</f>
        <v>0.14000000000000001</v>
      </c>
      <c r="V28" s="39">
        <f>'CPIH historic '!V$155</f>
        <v>0.31</v>
      </c>
      <c r="W28" s="39">
        <f>'CPIH historic '!W$155</f>
        <v>0.35</v>
      </c>
      <c r="X28" s="209">
        <f>'CPIH historic '!X$155</f>
        <v>0.45</v>
      </c>
      <c r="Y28" s="4"/>
    </row>
    <row r="29" spans="2:33">
      <c r="B29" s="38" t="s">
        <v>118</v>
      </c>
      <c r="C29" s="26"/>
      <c r="D29" s="26"/>
      <c r="E29" s="27">
        <f>IF(('Data Tool'!$D$10/('Data and Formulas'!$K$41+(('Data Tool'!$D$9*'Data and Formulas'!$K$42)+('Data Tool'!$F$9*'Data and Formulas'!$K$45)+('Data Tool'!$G$9*'Data and Formulas'!$K$46))))&lt;'Data and Formulas'!$G$54, Decile!$D27, IF(AND(('Data Tool'!$D$10/('Data and Formulas'!$K$41+(('Data Tool'!$D$9*'Data and Formulas'!$K$42)+('Data Tool'!$F$9*'Data and Formulas'!$K$45)+('Data Tool'!$G$9*'Data and Formulas'!$K$46))))&lt;'Data and Formulas'!$H$54, ('Data Tool'!$D$10/('Data and Formulas'!$K$41+(('Data Tool'!$D$9*'Data and Formulas'!$K$42)+('Data Tool'!$F$9*'Data and Formulas'!$K$45)+('Data Tool'!$G$9*'Data and Formulas'!$K$46)))) &gt;='Data and Formulas'!$G$54), Decile!$E27, IF(AND(('Data Tool'!$D$10/('Data and Formulas'!$K$41+(('Data Tool'!$D$9*'Data and Formulas'!$K$42)+('Data Tool'!$F$9*'Data and Formulas'!$K$45)+('Data Tool'!$G$9*'Data and Formulas'!$K$46))))&lt;'Data and Formulas'!$I$54, ('Data Tool'!$D$10/('Data and Formulas'!$K$41+(('Data Tool'!$D$9*'Data and Formulas'!$K$42)+('Data Tool'!$F$9*'Data and Formulas'!$K$45)+('Data Tool'!$G$9*'Data and Formulas'!$K$46)))) &gt;='Data and Formulas'!$H$54), Decile!$F27, IF(AND(('Data Tool'!$D$10/('Data and Formulas'!$K$41+(('Data Tool'!$D$9*'Data and Formulas'!$K$42)+('Data Tool'!$F$9*'Data and Formulas'!$K$45)+('Data Tool'!$G$9*'Data and Formulas'!$K$46))))&lt;'Data and Formulas'!$J$54, ('Data Tool'!$D$10/('Data and Formulas'!$K$41+(('Data Tool'!$D$9*'Data and Formulas'!$K$42)+('Data Tool'!$F$9*'Data and Formulas'!$K$45)+('Data Tool'!$G$9*'Data and Formulas'!$K$46)))) &gt;='Data and Formulas'!$I$54), Decile!$G27, IF(AND(('Data Tool'!$D$10/('Data and Formulas'!$K$41+(('Data Tool'!$D$9*'Data and Formulas'!$K$42)+('Data Tool'!$F$9*'Data and Formulas'!$K$45)+('Data Tool'!$G$9*'Data and Formulas'!$K$46))))&lt;'Data and Formulas'!$K$54, ('Data Tool'!$D$10/('Data and Formulas'!$K$41+(('Data Tool'!$D$9*'Data and Formulas'!$K$42)+('Data Tool'!$F$9*'Data and Formulas'!$K$45)+('Data Tool'!$G$9*'Data and Formulas'!$K$46)))) &gt;='Data and Formulas'!$J$54), Decile!$H27, IF(AND(('Data Tool'!$D$10/('Data and Formulas'!$K$41+(('Data Tool'!$D$9*'Data and Formulas'!$K$42)+('Data Tool'!$F$9*'Data and Formulas'!$K$45)+('Data Tool'!$G$9*'Data and Formulas'!$K$46))))&lt;'Data and Formulas'!$L$54, ('Data Tool'!$D$10/('Data and Formulas'!$K$41+(('Data Tool'!$D$9*'Data and Formulas'!$K$42)+('Data Tool'!$F$9*'Data and Formulas'!$K$45)+('Data Tool'!$G$9*'Data and Formulas'!$K$46)))) &gt;='Data and Formulas'!$K$54), Decile!$I27, IF(AND(('Data Tool'!$D$10/('Data and Formulas'!$K$41+(('Data Tool'!$D$9*'Data and Formulas'!$K$42)+('Data Tool'!$F$9*'Data and Formulas'!$K$45)+('Data Tool'!$G$9*'Data and Formulas'!$K$46))))&lt;'Data and Formulas'!$M$54, ('Data Tool'!$D$10/('Data and Formulas'!$K$41+(('Data Tool'!$D$9*'Data and Formulas'!$K$42)+('Data Tool'!$F$9*'Data and Formulas'!$K$45)+('Data Tool'!$G$9*'Data and Formulas'!$K$46)))) &gt;='Data and Formulas'!$L$54), Decile!$J27, IF(AND(('Data Tool'!$D$10/('Data and Formulas'!$K$41+(('Data Tool'!$D$9*'Data and Formulas'!$K$42)+('Data Tool'!$F$9*'Data and Formulas'!$K$45)+('Data Tool'!$G$9*'Data and Formulas'!$K$46))))&lt;'Data and Formulas'!$N$54, ('Data Tool'!$D$10/('Data and Formulas'!$K$41+(('Data Tool'!$D$9*'Data and Formulas'!$K$42)+('Data Tool'!$F$9*'Data and Formulas'!$K$45)+('Data Tool'!$G$9*'Data and Formulas'!$K$46)))) &gt;='Data and Formulas'!$M$54), Decile!$K27, IF(AND(('Data Tool'!$D$10/('Data and Formulas'!$K$41+(('Data Tool'!$D$9*'Data and Formulas'!$K$42)+('Data Tool'!$F$9*'Data and Formulas'!$K$45)+('Data Tool'!$G$9*'Data and Formulas'!$K$46))))&lt;'Data and Formulas'!$O$54, ('Data Tool'!$D$10/('Data and Formulas'!$K$41+(('Data Tool'!$D$9*'Data and Formulas'!$K$42)+('Data Tool'!$F$9*'Data and Formulas'!$K$45)+('Data Tool'!$G$9*'Data and Formulas'!$K$46)))) &gt;='Data and Formulas'!$N$54), Decile!$L27, IF(('Data Tool'!$D$10/('Data and Formulas'!$K$41+(('Data Tool'!$D$9*'Data and Formulas'!$K$42)+('Data Tool'!$F$9*'Data and Formulas'!$K$45)+('Data Tool'!$G$9*'Data and Formulas'!$K$46))))&gt;='Data and Formulas'!$O$54, Decile!$M27))))))))))</f>
        <v>1.5258479330283939E-2</v>
      </c>
      <c r="F29" s="27">
        <f>IF(('Data Tool'!$D$10/('Data and Formulas'!$K$41+(('Data Tool'!$D$9*'Data and Formulas'!$K$42)+('Data Tool'!$F$9*'Data and Formulas'!$K$45)+('Data Tool'!$G$9*'Data and Formulas'!$K$46))))&lt;'Data and Formulas'!$G$54, Decile!$D78, IF(AND(('Data Tool'!$D$10/('Data and Formulas'!$K$41+(('Data Tool'!$D$9*'Data and Formulas'!$K$42)+('Data Tool'!$F$9*'Data and Formulas'!$K$45)+('Data Tool'!$G$9*'Data and Formulas'!$K$46))))&lt;'Data and Formulas'!$H$54, ('Data Tool'!$D$10/('Data and Formulas'!$K$41+(('Data Tool'!$D$9*'Data and Formulas'!$K$42)+('Data Tool'!$F$9*'Data and Formulas'!$K$45)+('Data Tool'!$G$9*'Data and Formulas'!$K$46)))) &gt;='Data and Formulas'!$G$54), Decile!$E78, IF(AND(('Data Tool'!$D$10/('Data and Formulas'!$K$41+(('Data Tool'!$D$9*'Data and Formulas'!$K$42)+('Data Tool'!$F$9*'Data and Formulas'!$K$45)+('Data Tool'!$G$9*'Data and Formulas'!$K$46))))&lt;'Data and Formulas'!$I$54, ('Data Tool'!$D$10/('Data and Formulas'!$K$41+(('Data Tool'!$D$9*'Data and Formulas'!$K$42)+('Data Tool'!$F$9*'Data and Formulas'!$K$45)+('Data Tool'!$G$9*'Data and Formulas'!$K$46)))) &gt;='Data and Formulas'!$H$54), Decile!$F78, IF(AND(('Data Tool'!$D$10/('Data and Formulas'!$K$41+(('Data Tool'!$D$9*'Data and Formulas'!$K$42)+('Data Tool'!$F$9*'Data and Formulas'!$K$45)+('Data Tool'!$G$9*'Data and Formulas'!$K$46))))&lt;'Data and Formulas'!$J$54, ('Data Tool'!$D$10/('Data and Formulas'!$K$41+(('Data Tool'!$D$9*'Data and Formulas'!$K$42)+('Data Tool'!$F$9*'Data and Formulas'!$K$45)+('Data Tool'!$G$9*'Data and Formulas'!$K$46)))) &gt;='Data and Formulas'!$I$54), Decile!$G78, IF(AND(('Data Tool'!$D$10/('Data and Formulas'!$K$41+(('Data Tool'!$D$9*'Data and Formulas'!$K$42)+('Data Tool'!$F$9*'Data and Formulas'!$K$45)+('Data Tool'!$G$9*'Data and Formulas'!$K$46))))&lt;'Data and Formulas'!$K$54, ('Data Tool'!$D$10/('Data and Formulas'!$K$41+(('Data Tool'!$D$9*'Data and Formulas'!$K$42)+('Data Tool'!$F$9*'Data and Formulas'!$K$45)+('Data Tool'!$G$9*'Data and Formulas'!$K$46)))) &gt;='Data and Formulas'!$J$54), Decile!$H78, IF(AND(('Data Tool'!$D$10/('Data and Formulas'!$K$41+(('Data Tool'!$D$9*'Data and Formulas'!$K$42)+('Data Tool'!$F$9*'Data and Formulas'!$K$45)+('Data Tool'!$G$9*'Data and Formulas'!$K$46))))&lt;'Data and Formulas'!$L$54, ('Data Tool'!$D$10/('Data and Formulas'!$K$41+(('Data Tool'!$D$9*'Data and Formulas'!$K$42)+('Data Tool'!$F$9*'Data and Formulas'!$K$45)+('Data Tool'!$G$9*'Data and Formulas'!$K$46)))) &gt;='Data and Formulas'!$K$54), Decile!$I78, IF(AND(('Data Tool'!$D$10/('Data and Formulas'!$K$41+(('Data Tool'!$D$9*'Data and Formulas'!$K$42)+('Data Tool'!$F$9*'Data and Formulas'!$K$45)+('Data Tool'!$G$9*'Data and Formulas'!$K$46))))&lt;'Data and Formulas'!$M$54, ('Data Tool'!$D$10/('Data and Formulas'!$K$41+(('Data Tool'!$D$9*'Data and Formulas'!$K$42)+('Data Tool'!$F$9*'Data and Formulas'!$K$45)+('Data Tool'!$G$9*'Data and Formulas'!$K$46)))) &gt;='Data and Formulas'!$L$54), Decile!$J78, IF(AND(('Data Tool'!$D$10/('Data and Formulas'!$K$41+(('Data Tool'!$D$9*'Data and Formulas'!$K$42)+('Data Tool'!$F$9*'Data and Formulas'!$K$45)+('Data Tool'!$G$9*'Data and Formulas'!$K$46))))&lt;'Data and Formulas'!$N$54, ('Data Tool'!$D$10/('Data and Formulas'!$K$41+(('Data Tool'!$D$9*'Data and Formulas'!$K$42)+('Data Tool'!$F$9*'Data and Formulas'!$K$45)+('Data Tool'!$G$9*'Data and Formulas'!$K$46)))) &gt;='Data and Formulas'!$M$54), Decile!$K78, IF(AND(('Data Tool'!$D$10/('Data and Formulas'!$K$41+(('Data Tool'!$D$9*'Data and Formulas'!$K$42)+('Data Tool'!$F$9*'Data and Formulas'!$K$45)+('Data Tool'!$G$9*'Data and Formulas'!$K$46))))&lt;'Data and Formulas'!$O$54, ('Data Tool'!$D$10/('Data and Formulas'!$K$41+(('Data Tool'!$D$9*'Data and Formulas'!$K$42)+('Data Tool'!$F$9*'Data and Formulas'!$K$45)+('Data Tool'!$G$9*'Data and Formulas'!$K$46)))) &gt;='Data and Formulas'!$N$54), Decile!$L78, IF(('Data Tool'!$D$10/('Data and Formulas'!$K$41+(('Data Tool'!$D$9*'Data and Formulas'!$K$42)+('Data Tool'!$F$9*'Data and Formulas'!$K$45)+('Data Tool'!$G$9*'Data and Formulas'!$K$46))))&gt;='Data and Formulas'!$O$54, Decile!$M78))))))))))</f>
        <v>1.1360292478487672E-2</v>
      </c>
      <c r="G29" s="27">
        <f>IF(('Data Tool'!$D$10/('Data and Formulas'!$K$41+(('Data Tool'!$D$9*'Data and Formulas'!$K$42)+('Data Tool'!$F$9*'Data and Formulas'!$K$45)+('Data Tool'!$G$9*'Data and Formulas'!$K$46))))&lt;'Data and Formulas'!$G$54, Decile!$D129, IF(AND(('Data Tool'!$D$10/('Data and Formulas'!$K$41+(('Data Tool'!$D$9*'Data and Formulas'!$K$42)+('Data Tool'!$F$9*'Data and Formulas'!$K$45)+('Data Tool'!$G$9*'Data and Formulas'!$K$46))))&lt;'Data and Formulas'!$H$54, ('Data Tool'!$D$10/('Data and Formulas'!$K$41+(('Data Tool'!$D$9*'Data and Formulas'!$K$42)+('Data Tool'!$F$9*'Data and Formulas'!$K$45)+('Data Tool'!$G$9*'Data and Formulas'!$K$46)))) &gt;='Data and Formulas'!$G$54), Decile!$E129, IF(AND(('Data Tool'!$D$10/('Data and Formulas'!$K$41+(('Data Tool'!$D$9*'Data and Formulas'!$K$42)+('Data Tool'!$F$9*'Data and Formulas'!$K$45)+('Data Tool'!$G$9*'Data and Formulas'!$K$46))))&lt;'Data and Formulas'!$I$54, ('Data Tool'!$D$10/('Data and Formulas'!$K$41+(('Data Tool'!$D$9*'Data and Formulas'!$K$42)+('Data Tool'!$F$9*'Data and Formulas'!$K$45)+('Data Tool'!$G$9*'Data and Formulas'!$K$46)))) &gt;='Data and Formulas'!$H$54), Decile!$F129, IF(AND(('Data Tool'!$D$10/('Data and Formulas'!$K$41+(('Data Tool'!$D$9*'Data and Formulas'!$K$42)+('Data Tool'!$F$9*'Data and Formulas'!$K$45)+('Data Tool'!$G$9*'Data and Formulas'!$K$46))))&lt;'Data and Formulas'!$J$54, ('Data Tool'!$D$10/('Data and Formulas'!$K$41+(('Data Tool'!$D$9*'Data and Formulas'!$K$42)+('Data Tool'!$F$9*'Data and Formulas'!$K$45)+('Data Tool'!$G$9*'Data and Formulas'!$K$46)))) &gt;='Data and Formulas'!$I$54), Decile!$G129, IF(AND(('Data Tool'!$D$10/('Data and Formulas'!$K$41+(('Data Tool'!$D$9*'Data and Formulas'!$K$42)+('Data Tool'!$F$9*'Data and Formulas'!$K$45)+('Data Tool'!$G$9*'Data and Formulas'!$K$46))))&lt;'Data and Formulas'!$K$54, ('Data Tool'!$D$10/('Data and Formulas'!$K$41+(('Data Tool'!$D$9*'Data and Formulas'!$K$42)+('Data Tool'!$F$9*'Data and Formulas'!$K$45)+('Data Tool'!$G$9*'Data and Formulas'!$K$46)))) &gt;='Data and Formulas'!$J$54), Decile!$H129, IF(AND(('Data Tool'!$D$10/('Data and Formulas'!$K$41+(('Data Tool'!$D$9*'Data and Formulas'!$K$42)+('Data Tool'!$F$9*'Data and Formulas'!$K$45)+('Data Tool'!$G$9*'Data and Formulas'!$K$46))))&lt;'Data and Formulas'!$L$54, ('Data Tool'!$D$10/('Data and Formulas'!$K$41+(('Data Tool'!$D$9*'Data and Formulas'!$K$42)+('Data Tool'!$F$9*'Data and Formulas'!$K$45)+('Data Tool'!$G$9*'Data and Formulas'!$K$46)))) &gt;='Data and Formulas'!$K$54), Decile!$I129, IF(AND(('Data Tool'!$D$10/('Data and Formulas'!$K$41+(('Data Tool'!$D$9*'Data and Formulas'!$K$42)+('Data Tool'!$F$9*'Data and Formulas'!$K$45)+('Data Tool'!$G$9*'Data and Formulas'!$K$46))))&lt;'Data and Formulas'!$M$54, ('Data Tool'!$D$10/('Data and Formulas'!$K$41+(('Data Tool'!$D$9*'Data and Formulas'!$K$42)+('Data Tool'!$F$9*'Data and Formulas'!$K$45)+('Data Tool'!$G$9*'Data and Formulas'!$K$46)))) &gt;='Data and Formulas'!$L$54), Decile!$J129, IF(AND(('Data Tool'!$D$10/('Data and Formulas'!$K$41+(('Data Tool'!$D$9*'Data and Formulas'!$K$42)+('Data Tool'!$F$9*'Data and Formulas'!$K$45)+('Data Tool'!$G$9*'Data and Formulas'!$K$46))))&lt;'Data and Formulas'!$N$54, ('Data Tool'!$D$10/('Data and Formulas'!$K$41+(('Data Tool'!$D$9*'Data and Formulas'!$K$42)+('Data Tool'!$F$9*'Data and Formulas'!$K$45)+('Data Tool'!$G$9*'Data and Formulas'!$K$46)))) &gt;='Data and Formulas'!$M$54), Decile!$K129, IF(AND(('Data Tool'!$D$10/('Data and Formulas'!$K$41+(('Data Tool'!$D$9*'Data and Formulas'!$K$42)+('Data Tool'!$F$9*'Data and Formulas'!$K$45)+('Data Tool'!$G$9*'Data and Formulas'!$K$46))))&lt;'Data and Formulas'!$O$54, ('Data Tool'!$D$10/('Data and Formulas'!$K$41+(('Data Tool'!$D$9*'Data and Formulas'!$K$42)+('Data Tool'!$F$9*'Data and Formulas'!$K$45)+('Data Tool'!$G$9*'Data and Formulas'!$K$46)))) &gt;='Data and Formulas'!$N$54), Decile!$L129, IF(('Data Tool'!$D$10/('Data and Formulas'!$K$41+(('Data Tool'!$D$9*'Data and Formulas'!$K$42)+('Data Tool'!$F$9*'Data and Formulas'!$K$45)+('Data Tool'!$G$9*'Data and Formulas'!$K$46))))&gt;='Data and Formulas'!$O$54, Decile!$M129))))))))))</f>
        <v>8.6251836405857544E-3</v>
      </c>
      <c r="H29" s="27"/>
      <c r="I29" s="229">
        <f>VLOOKUP(I11,Ranking!Z40:AA68,2,TRUE)</f>
        <v>0.5</v>
      </c>
      <c r="J29" s="27">
        <f t="shared" si="4"/>
        <v>0</v>
      </c>
      <c r="K29" s="27">
        <f t="shared" si="5"/>
        <v>0.5</v>
      </c>
      <c r="L29" s="222">
        <f t="shared" si="6"/>
        <v>0</v>
      </c>
      <c r="M29" s="17"/>
      <c r="N29" s="189" t="s">
        <v>26</v>
      </c>
      <c r="O29" s="39">
        <f>'CPIH historic '!O$156</f>
        <v>0.28000000000000003</v>
      </c>
      <c r="P29" s="39">
        <f>'CPIH historic '!P$156</f>
        <v>0.41</v>
      </c>
      <c r="Q29" s="39">
        <f>'CPIH historic '!Q$156</f>
        <v>0.4</v>
      </c>
      <c r="R29" s="39">
        <f>'CPIH historic '!R$156</f>
        <v>0.59</v>
      </c>
      <c r="S29" s="39">
        <f>'CPIH historic '!S$156</f>
        <v>0.68</v>
      </c>
      <c r="T29" s="39">
        <f>'CPIH historic '!T$156</f>
        <v>0.71</v>
      </c>
      <c r="U29" s="39">
        <f>'CPIH historic '!U$156</f>
        <v>0.86</v>
      </c>
      <c r="V29" s="39">
        <f>'CPIH historic '!V$156</f>
        <v>0.69</v>
      </c>
      <c r="W29" s="39">
        <f>'CPIH historic '!W$156</f>
        <v>0.65</v>
      </c>
      <c r="X29" s="209">
        <f>'CPIH historic '!X$156</f>
        <v>0.55000000000000004</v>
      </c>
      <c r="Y29" s="4"/>
    </row>
    <row r="30" spans="2:33">
      <c r="B30" s="38" t="s">
        <v>130</v>
      </c>
      <c r="C30" s="26"/>
      <c r="D30" s="26"/>
      <c r="E30" s="27">
        <f>IF(('Data Tool'!$D$10/('Data and Formulas'!$K$41+(('Data Tool'!$D$9*'Data and Formulas'!$K$42)+('Data Tool'!$F$9*'Data and Formulas'!$K$45)+('Data Tool'!$G$9*'Data and Formulas'!$K$46))))&lt;'Data and Formulas'!$G$54, Decile!$D28, IF(AND(('Data Tool'!$D$10/('Data and Formulas'!$K$41+(('Data Tool'!$D$9*'Data and Formulas'!$K$42)+('Data Tool'!$F$9*'Data and Formulas'!$K$45)+('Data Tool'!$G$9*'Data and Formulas'!$K$46))))&lt;'Data and Formulas'!$H$54, ('Data Tool'!$D$10/('Data and Formulas'!$K$41+(('Data Tool'!$D$9*'Data and Formulas'!$K$42)+('Data Tool'!$F$9*'Data and Formulas'!$K$45)+('Data Tool'!$G$9*'Data and Formulas'!$K$46)))) &gt;='Data and Formulas'!$G$54), Decile!$E28, IF(AND(('Data Tool'!$D$10/('Data and Formulas'!$K$41+(('Data Tool'!$D$9*'Data and Formulas'!$K$42)+('Data Tool'!$F$9*'Data and Formulas'!$K$45)+('Data Tool'!$G$9*'Data and Formulas'!$K$46))))&lt;'Data and Formulas'!$I$54, ('Data Tool'!$D$10/('Data and Formulas'!$K$41+(('Data Tool'!$D$9*'Data and Formulas'!$K$42)+('Data Tool'!$F$9*'Data and Formulas'!$K$45)+('Data Tool'!$G$9*'Data and Formulas'!$K$46)))) &gt;='Data and Formulas'!$H$54), Decile!$F28, IF(AND(('Data Tool'!$D$10/('Data and Formulas'!$K$41+(('Data Tool'!$D$9*'Data and Formulas'!$K$42)+('Data Tool'!$F$9*'Data and Formulas'!$K$45)+('Data Tool'!$G$9*'Data and Formulas'!$K$46))))&lt;'Data and Formulas'!$J$54, ('Data Tool'!$D$10/('Data and Formulas'!$K$41+(('Data Tool'!$D$9*'Data and Formulas'!$K$42)+('Data Tool'!$F$9*'Data and Formulas'!$K$45)+('Data Tool'!$G$9*'Data and Formulas'!$K$46)))) &gt;='Data and Formulas'!$I$54), Decile!$G28, IF(AND(('Data Tool'!$D$10/('Data and Formulas'!$K$41+(('Data Tool'!$D$9*'Data and Formulas'!$K$42)+('Data Tool'!$F$9*'Data and Formulas'!$K$45)+('Data Tool'!$G$9*'Data and Formulas'!$K$46))))&lt;'Data and Formulas'!$K$54, ('Data Tool'!$D$10/('Data and Formulas'!$K$41+(('Data Tool'!$D$9*'Data and Formulas'!$K$42)+('Data Tool'!$F$9*'Data and Formulas'!$K$45)+('Data Tool'!$G$9*'Data and Formulas'!$K$46)))) &gt;='Data and Formulas'!$J$54), Decile!$H28, IF(AND(('Data Tool'!$D$10/('Data and Formulas'!$K$41+(('Data Tool'!$D$9*'Data and Formulas'!$K$42)+('Data Tool'!$F$9*'Data and Formulas'!$K$45)+('Data Tool'!$G$9*'Data and Formulas'!$K$46))))&lt;'Data and Formulas'!$L$54, ('Data Tool'!$D$10/('Data and Formulas'!$K$41+(('Data Tool'!$D$9*'Data and Formulas'!$K$42)+('Data Tool'!$F$9*'Data and Formulas'!$K$45)+('Data Tool'!$G$9*'Data and Formulas'!$K$46)))) &gt;='Data and Formulas'!$K$54), Decile!$I28, IF(AND(('Data Tool'!$D$10/('Data and Formulas'!$K$41+(('Data Tool'!$D$9*'Data and Formulas'!$K$42)+('Data Tool'!$F$9*'Data and Formulas'!$K$45)+('Data Tool'!$G$9*'Data and Formulas'!$K$46))))&lt;'Data and Formulas'!$M$54, ('Data Tool'!$D$10/('Data and Formulas'!$K$41+(('Data Tool'!$D$9*'Data and Formulas'!$K$42)+('Data Tool'!$F$9*'Data and Formulas'!$K$45)+('Data Tool'!$G$9*'Data and Formulas'!$K$46)))) &gt;='Data and Formulas'!$L$54), Decile!$J28, IF(AND(('Data Tool'!$D$10/('Data and Formulas'!$K$41+(('Data Tool'!$D$9*'Data and Formulas'!$K$42)+('Data Tool'!$F$9*'Data and Formulas'!$K$45)+('Data Tool'!$G$9*'Data and Formulas'!$K$46))))&lt;'Data and Formulas'!$N$54, ('Data Tool'!$D$10/('Data and Formulas'!$K$41+(('Data Tool'!$D$9*'Data and Formulas'!$K$42)+('Data Tool'!$F$9*'Data and Formulas'!$K$45)+('Data Tool'!$G$9*'Data and Formulas'!$K$46)))) &gt;='Data and Formulas'!$M$54), Decile!$K28, IF(AND(('Data Tool'!$D$10/('Data and Formulas'!$K$41+(('Data Tool'!$D$9*'Data and Formulas'!$K$42)+('Data Tool'!$F$9*'Data and Formulas'!$K$45)+('Data Tool'!$G$9*'Data and Formulas'!$K$46))))&lt;'Data and Formulas'!$O$54, ('Data Tool'!$D$10/('Data and Formulas'!$K$41+(('Data Tool'!$D$9*'Data and Formulas'!$K$42)+('Data Tool'!$F$9*'Data and Formulas'!$K$45)+('Data Tool'!$G$9*'Data and Formulas'!$K$46)))) &gt;='Data and Formulas'!$N$54), Decile!$L28, IF(('Data Tool'!$D$10/('Data and Formulas'!$K$41+(('Data Tool'!$D$9*'Data and Formulas'!$K$42)+('Data Tool'!$F$9*'Data and Formulas'!$K$45)+('Data Tool'!$G$9*'Data and Formulas'!$K$46))))&gt;='Data and Formulas'!$O$54, Decile!$M28))))))))))</f>
        <v>0.12700440148442221</v>
      </c>
      <c r="F30" s="27">
        <f>IF(('Data Tool'!$D$10/('Data and Formulas'!$K$41+(('Data Tool'!$D$9*'Data and Formulas'!$K$42)+('Data Tool'!$F$9*'Data and Formulas'!$K$45)+('Data Tool'!$G$9*'Data and Formulas'!$K$46))))&lt;'Data and Formulas'!$G$54, Decile!$D79, IF(AND(('Data Tool'!$D$10/('Data and Formulas'!$K$41+(('Data Tool'!$D$9*'Data and Formulas'!$K$42)+('Data Tool'!$F$9*'Data and Formulas'!$K$45)+('Data Tool'!$G$9*'Data and Formulas'!$K$46))))&lt;'Data and Formulas'!$H$54, ('Data Tool'!$D$10/('Data and Formulas'!$K$41+(('Data Tool'!$D$9*'Data and Formulas'!$K$42)+('Data Tool'!$F$9*'Data and Formulas'!$K$45)+('Data Tool'!$G$9*'Data and Formulas'!$K$46)))) &gt;='Data and Formulas'!$G$54), Decile!$E79, IF(AND(('Data Tool'!$D$10/('Data and Formulas'!$K$41+(('Data Tool'!$D$9*'Data and Formulas'!$K$42)+('Data Tool'!$F$9*'Data and Formulas'!$K$45)+('Data Tool'!$G$9*'Data and Formulas'!$K$46))))&lt;'Data and Formulas'!$I$54, ('Data Tool'!$D$10/('Data and Formulas'!$K$41+(('Data Tool'!$D$9*'Data and Formulas'!$K$42)+('Data Tool'!$F$9*'Data and Formulas'!$K$45)+('Data Tool'!$G$9*'Data and Formulas'!$K$46)))) &gt;='Data and Formulas'!$H$54), Decile!$F79, IF(AND(('Data Tool'!$D$10/('Data and Formulas'!$K$41+(('Data Tool'!$D$9*'Data and Formulas'!$K$42)+('Data Tool'!$F$9*'Data and Formulas'!$K$45)+('Data Tool'!$G$9*'Data and Formulas'!$K$46))))&lt;'Data and Formulas'!$J$54, ('Data Tool'!$D$10/('Data and Formulas'!$K$41+(('Data Tool'!$D$9*'Data and Formulas'!$K$42)+('Data Tool'!$F$9*'Data and Formulas'!$K$45)+('Data Tool'!$G$9*'Data and Formulas'!$K$46)))) &gt;='Data and Formulas'!$I$54), Decile!$G79, IF(AND(('Data Tool'!$D$10/('Data and Formulas'!$K$41+(('Data Tool'!$D$9*'Data and Formulas'!$K$42)+('Data Tool'!$F$9*'Data and Formulas'!$K$45)+('Data Tool'!$G$9*'Data and Formulas'!$K$46))))&lt;'Data and Formulas'!$K$54, ('Data Tool'!$D$10/('Data and Formulas'!$K$41+(('Data Tool'!$D$9*'Data and Formulas'!$K$42)+('Data Tool'!$F$9*'Data and Formulas'!$K$45)+('Data Tool'!$G$9*'Data and Formulas'!$K$46)))) &gt;='Data and Formulas'!$J$54), Decile!$H79, IF(AND(('Data Tool'!$D$10/('Data and Formulas'!$K$41+(('Data Tool'!$D$9*'Data and Formulas'!$K$42)+('Data Tool'!$F$9*'Data and Formulas'!$K$45)+('Data Tool'!$G$9*'Data and Formulas'!$K$46))))&lt;'Data and Formulas'!$L$54, ('Data Tool'!$D$10/('Data and Formulas'!$K$41+(('Data Tool'!$D$9*'Data and Formulas'!$K$42)+('Data Tool'!$F$9*'Data and Formulas'!$K$45)+('Data Tool'!$G$9*'Data and Formulas'!$K$46)))) &gt;='Data and Formulas'!$K$54), Decile!$I79, IF(AND(('Data Tool'!$D$10/('Data and Formulas'!$K$41+(('Data Tool'!$D$9*'Data and Formulas'!$K$42)+('Data Tool'!$F$9*'Data and Formulas'!$K$45)+('Data Tool'!$G$9*'Data and Formulas'!$K$46))))&lt;'Data and Formulas'!$M$54, ('Data Tool'!$D$10/('Data and Formulas'!$K$41+(('Data Tool'!$D$9*'Data and Formulas'!$K$42)+('Data Tool'!$F$9*'Data and Formulas'!$K$45)+('Data Tool'!$G$9*'Data and Formulas'!$K$46)))) &gt;='Data and Formulas'!$L$54), Decile!$J79, IF(AND(('Data Tool'!$D$10/('Data and Formulas'!$K$41+(('Data Tool'!$D$9*'Data and Formulas'!$K$42)+('Data Tool'!$F$9*'Data and Formulas'!$K$45)+('Data Tool'!$G$9*'Data and Formulas'!$K$46))))&lt;'Data and Formulas'!$N$54, ('Data Tool'!$D$10/('Data and Formulas'!$K$41+(('Data Tool'!$D$9*'Data and Formulas'!$K$42)+('Data Tool'!$F$9*'Data and Formulas'!$K$45)+('Data Tool'!$G$9*'Data and Formulas'!$K$46)))) &gt;='Data and Formulas'!$M$54), Decile!$K79, IF(AND(('Data Tool'!$D$10/('Data and Formulas'!$K$41+(('Data Tool'!$D$9*'Data and Formulas'!$K$42)+('Data Tool'!$F$9*'Data and Formulas'!$K$45)+('Data Tool'!$G$9*'Data and Formulas'!$K$46))))&lt;'Data and Formulas'!$O$54, ('Data Tool'!$D$10/('Data and Formulas'!$K$41+(('Data Tool'!$D$9*'Data and Formulas'!$K$42)+('Data Tool'!$F$9*'Data and Formulas'!$K$45)+('Data Tool'!$G$9*'Data and Formulas'!$K$46)))) &gt;='Data and Formulas'!$N$54), Decile!$L79, IF(('Data Tool'!$D$10/('Data and Formulas'!$K$41+(('Data Tool'!$D$9*'Data and Formulas'!$K$42)+('Data Tool'!$F$9*'Data and Formulas'!$K$45)+('Data Tool'!$G$9*'Data and Formulas'!$K$46))))&gt;='Data and Formulas'!$O$54, Decile!$M79))))))))))</f>
        <v>0.10201078960274644</v>
      </c>
      <c r="G30" s="27">
        <f>IF(('Data Tool'!$D$10/('Data and Formulas'!$K$41+(('Data Tool'!$D$9*'Data and Formulas'!$K$42)+('Data Tool'!$F$9*'Data and Formulas'!$K$45)+('Data Tool'!$G$9*'Data and Formulas'!$K$46))))&lt;'Data and Formulas'!$G$54, Decile!$D130, IF(AND(('Data Tool'!$D$10/('Data and Formulas'!$K$41+(('Data Tool'!$D$9*'Data and Formulas'!$K$42)+('Data Tool'!$F$9*'Data and Formulas'!$K$45)+('Data Tool'!$G$9*'Data and Formulas'!$K$46))))&lt;'Data and Formulas'!$H$54, ('Data Tool'!$D$10/('Data and Formulas'!$K$41+(('Data Tool'!$D$9*'Data and Formulas'!$K$42)+('Data Tool'!$F$9*'Data and Formulas'!$K$45)+('Data Tool'!$G$9*'Data and Formulas'!$K$46)))) &gt;='Data and Formulas'!$G$54), Decile!$E130, IF(AND(('Data Tool'!$D$10/('Data and Formulas'!$K$41+(('Data Tool'!$D$9*'Data and Formulas'!$K$42)+('Data Tool'!$F$9*'Data and Formulas'!$K$45)+('Data Tool'!$G$9*'Data and Formulas'!$K$46))))&lt;'Data and Formulas'!$I$54, ('Data Tool'!$D$10/('Data and Formulas'!$K$41+(('Data Tool'!$D$9*'Data and Formulas'!$K$42)+('Data Tool'!$F$9*'Data and Formulas'!$K$45)+('Data Tool'!$G$9*'Data and Formulas'!$K$46)))) &gt;='Data and Formulas'!$H$54), Decile!$F130, IF(AND(('Data Tool'!$D$10/('Data and Formulas'!$K$41+(('Data Tool'!$D$9*'Data and Formulas'!$K$42)+('Data Tool'!$F$9*'Data and Formulas'!$K$45)+('Data Tool'!$G$9*'Data and Formulas'!$K$46))))&lt;'Data and Formulas'!$J$54, ('Data Tool'!$D$10/('Data and Formulas'!$K$41+(('Data Tool'!$D$9*'Data and Formulas'!$K$42)+('Data Tool'!$F$9*'Data and Formulas'!$K$45)+('Data Tool'!$G$9*'Data and Formulas'!$K$46)))) &gt;='Data and Formulas'!$I$54), Decile!$G130, IF(AND(('Data Tool'!$D$10/('Data and Formulas'!$K$41+(('Data Tool'!$D$9*'Data and Formulas'!$K$42)+('Data Tool'!$F$9*'Data and Formulas'!$K$45)+('Data Tool'!$G$9*'Data and Formulas'!$K$46))))&lt;'Data and Formulas'!$K$54, ('Data Tool'!$D$10/('Data and Formulas'!$K$41+(('Data Tool'!$D$9*'Data and Formulas'!$K$42)+('Data Tool'!$F$9*'Data and Formulas'!$K$45)+('Data Tool'!$G$9*'Data and Formulas'!$K$46)))) &gt;='Data and Formulas'!$J$54), Decile!$H130, IF(AND(('Data Tool'!$D$10/('Data and Formulas'!$K$41+(('Data Tool'!$D$9*'Data and Formulas'!$K$42)+('Data Tool'!$F$9*'Data and Formulas'!$K$45)+('Data Tool'!$G$9*'Data and Formulas'!$K$46))))&lt;'Data and Formulas'!$L$54, ('Data Tool'!$D$10/('Data and Formulas'!$K$41+(('Data Tool'!$D$9*'Data and Formulas'!$K$42)+('Data Tool'!$F$9*'Data and Formulas'!$K$45)+('Data Tool'!$G$9*'Data and Formulas'!$K$46)))) &gt;='Data and Formulas'!$K$54), Decile!$I130, IF(AND(('Data Tool'!$D$10/('Data and Formulas'!$K$41+(('Data Tool'!$D$9*'Data and Formulas'!$K$42)+('Data Tool'!$F$9*'Data and Formulas'!$K$45)+('Data Tool'!$G$9*'Data and Formulas'!$K$46))))&lt;'Data and Formulas'!$M$54, ('Data Tool'!$D$10/('Data and Formulas'!$K$41+(('Data Tool'!$D$9*'Data and Formulas'!$K$42)+('Data Tool'!$F$9*'Data and Formulas'!$K$45)+('Data Tool'!$G$9*'Data and Formulas'!$K$46)))) &gt;='Data and Formulas'!$L$54), Decile!$J130, IF(AND(('Data Tool'!$D$10/('Data and Formulas'!$K$41+(('Data Tool'!$D$9*'Data and Formulas'!$K$42)+('Data Tool'!$F$9*'Data and Formulas'!$K$45)+('Data Tool'!$G$9*'Data and Formulas'!$K$46))))&lt;'Data and Formulas'!$N$54, ('Data Tool'!$D$10/('Data and Formulas'!$K$41+(('Data Tool'!$D$9*'Data and Formulas'!$K$42)+('Data Tool'!$F$9*'Data and Formulas'!$K$45)+('Data Tool'!$G$9*'Data and Formulas'!$K$46)))) &gt;='Data and Formulas'!$M$54), Decile!$K130, IF(AND(('Data Tool'!$D$10/('Data and Formulas'!$K$41+(('Data Tool'!$D$9*'Data and Formulas'!$K$42)+('Data Tool'!$F$9*'Data and Formulas'!$K$45)+('Data Tool'!$G$9*'Data and Formulas'!$K$46))))&lt;'Data and Formulas'!$O$54, ('Data Tool'!$D$10/('Data and Formulas'!$K$41+(('Data Tool'!$D$9*'Data and Formulas'!$K$42)+('Data Tool'!$F$9*'Data and Formulas'!$K$45)+('Data Tool'!$G$9*'Data and Formulas'!$K$46)))) &gt;='Data and Formulas'!$N$54), Decile!$L130, IF(('Data Tool'!$D$10/('Data and Formulas'!$K$41+(('Data Tool'!$D$9*'Data and Formulas'!$K$42)+('Data Tool'!$F$9*'Data and Formulas'!$K$45)+('Data Tool'!$G$9*'Data and Formulas'!$K$46))))&gt;='Data and Formulas'!$O$54, Decile!$M130))))))))))</f>
        <v>0.11286668878252215</v>
      </c>
      <c r="H30" s="27"/>
      <c r="I30" s="229">
        <f>VLOOKUP(I12,Ranking!AD40:AE68,2,TRUE)</f>
        <v>0.5</v>
      </c>
      <c r="J30" s="27">
        <f t="shared" si="4"/>
        <v>0</v>
      </c>
      <c r="K30" s="27">
        <f t="shared" si="5"/>
        <v>0.5</v>
      </c>
      <c r="L30" s="222">
        <f t="shared" si="6"/>
        <v>0</v>
      </c>
      <c r="M30" s="17"/>
      <c r="N30" s="189"/>
      <c r="O30" s="4"/>
      <c r="P30" s="4"/>
      <c r="Q30" s="4"/>
      <c r="R30" s="4"/>
      <c r="S30" s="4"/>
      <c r="T30" s="4"/>
      <c r="U30" s="4"/>
      <c r="V30" s="4"/>
      <c r="W30" s="4"/>
      <c r="X30" s="190"/>
      <c r="Y30" s="4"/>
      <c r="AE30" s="4"/>
    </row>
    <row r="31" spans="2:33" ht="15.75" thickBot="1">
      <c r="B31" s="38" t="s">
        <v>119</v>
      </c>
      <c r="C31" s="26"/>
      <c r="D31" s="26"/>
      <c r="E31" s="27">
        <f>IF(('Data Tool'!$D$10/('Data and Formulas'!$K$41+(('Data Tool'!$D$9*'Data and Formulas'!$K$42)+('Data Tool'!$F$9*'Data and Formulas'!$K$45)+('Data Tool'!$G$9*'Data and Formulas'!$K$46))))&lt;'Data and Formulas'!$G$54, Decile!$D29, IF(AND(('Data Tool'!$D$10/('Data and Formulas'!$K$41+(('Data Tool'!$D$9*'Data and Formulas'!$K$42)+('Data Tool'!$F$9*'Data and Formulas'!$K$45)+('Data Tool'!$G$9*'Data and Formulas'!$K$46))))&lt;'Data and Formulas'!$H$54, ('Data Tool'!$D$10/('Data and Formulas'!$K$41+(('Data Tool'!$D$9*'Data and Formulas'!$K$42)+('Data Tool'!$F$9*'Data and Formulas'!$K$45)+('Data Tool'!$G$9*'Data and Formulas'!$K$46)))) &gt;='Data and Formulas'!$G$54), Decile!$E29, IF(AND(('Data Tool'!$D$10/('Data and Formulas'!$K$41+(('Data Tool'!$D$9*'Data and Formulas'!$K$42)+('Data Tool'!$F$9*'Data and Formulas'!$K$45)+('Data Tool'!$G$9*'Data and Formulas'!$K$46))))&lt;'Data and Formulas'!$I$54, ('Data Tool'!$D$10/('Data and Formulas'!$K$41+(('Data Tool'!$D$9*'Data and Formulas'!$K$42)+('Data Tool'!$F$9*'Data and Formulas'!$K$45)+('Data Tool'!$G$9*'Data and Formulas'!$K$46)))) &gt;='Data and Formulas'!$H$54), Decile!$F29, IF(AND(('Data Tool'!$D$10/('Data and Formulas'!$K$41+(('Data Tool'!$D$9*'Data and Formulas'!$K$42)+('Data Tool'!$F$9*'Data and Formulas'!$K$45)+('Data Tool'!$G$9*'Data and Formulas'!$K$46))))&lt;'Data and Formulas'!$J$54, ('Data Tool'!$D$10/('Data and Formulas'!$K$41+(('Data Tool'!$D$9*'Data and Formulas'!$K$42)+('Data Tool'!$F$9*'Data and Formulas'!$K$45)+('Data Tool'!$G$9*'Data and Formulas'!$K$46)))) &gt;='Data and Formulas'!$I$54), Decile!$G29, IF(AND(('Data Tool'!$D$10/('Data and Formulas'!$K$41+(('Data Tool'!$D$9*'Data and Formulas'!$K$42)+('Data Tool'!$F$9*'Data and Formulas'!$K$45)+('Data Tool'!$G$9*'Data and Formulas'!$K$46))))&lt;'Data and Formulas'!$K$54, ('Data Tool'!$D$10/('Data and Formulas'!$K$41+(('Data Tool'!$D$9*'Data and Formulas'!$K$42)+('Data Tool'!$F$9*'Data and Formulas'!$K$45)+('Data Tool'!$G$9*'Data and Formulas'!$K$46)))) &gt;='Data and Formulas'!$J$54), Decile!$H29, IF(AND(('Data Tool'!$D$10/('Data and Formulas'!$K$41+(('Data Tool'!$D$9*'Data and Formulas'!$K$42)+('Data Tool'!$F$9*'Data and Formulas'!$K$45)+('Data Tool'!$G$9*'Data and Formulas'!$K$46))))&lt;'Data and Formulas'!$L$54, ('Data Tool'!$D$10/('Data and Formulas'!$K$41+(('Data Tool'!$D$9*'Data and Formulas'!$K$42)+('Data Tool'!$F$9*'Data and Formulas'!$K$45)+('Data Tool'!$G$9*'Data and Formulas'!$K$46)))) &gt;='Data and Formulas'!$K$54), Decile!$I29, IF(AND(('Data Tool'!$D$10/('Data and Formulas'!$K$41+(('Data Tool'!$D$9*'Data and Formulas'!$K$42)+('Data Tool'!$F$9*'Data and Formulas'!$K$45)+('Data Tool'!$G$9*'Data and Formulas'!$K$46))))&lt;'Data and Formulas'!$M$54, ('Data Tool'!$D$10/('Data and Formulas'!$K$41+(('Data Tool'!$D$9*'Data and Formulas'!$K$42)+('Data Tool'!$F$9*'Data and Formulas'!$K$45)+('Data Tool'!$G$9*'Data and Formulas'!$K$46)))) &gt;='Data and Formulas'!$L$54), Decile!$J29, IF(AND(('Data Tool'!$D$10/('Data and Formulas'!$K$41+(('Data Tool'!$D$9*'Data and Formulas'!$K$42)+('Data Tool'!$F$9*'Data and Formulas'!$K$45)+('Data Tool'!$G$9*'Data and Formulas'!$K$46))))&lt;'Data and Formulas'!$N$54, ('Data Tool'!$D$10/('Data and Formulas'!$K$41+(('Data Tool'!$D$9*'Data and Formulas'!$K$42)+('Data Tool'!$F$9*'Data and Formulas'!$K$45)+('Data Tool'!$G$9*'Data and Formulas'!$K$46)))) &gt;='Data and Formulas'!$M$54), Decile!$K29, IF(AND(('Data Tool'!$D$10/('Data and Formulas'!$K$41+(('Data Tool'!$D$9*'Data and Formulas'!$K$42)+('Data Tool'!$F$9*'Data and Formulas'!$K$45)+('Data Tool'!$G$9*'Data and Formulas'!$K$46))))&lt;'Data and Formulas'!$O$54, ('Data Tool'!$D$10/('Data and Formulas'!$K$41+(('Data Tool'!$D$9*'Data and Formulas'!$K$42)+('Data Tool'!$F$9*'Data and Formulas'!$K$45)+('Data Tool'!$G$9*'Data and Formulas'!$K$46)))) &gt;='Data and Formulas'!$N$54), Decile!$L29, IF(('Data Tool'!$D$10/('Data and Formulas'!$K$41+(('Data Tool'!$D$9*'Data and Formulas'!$K$42)+('Data Tool'!$F$9*'Data and Formulas'!$K$45)+('Data Tool'!$G$9*'Data and Formulas'!$K$46))))&gt;='Data and Formulas'!$O$54, Decile!$M29))))))))))</f>
        <v>3.3658410287391041E-2</v>
      </c>
      <c r="F31" s="27">
        <f>IF(('Data Tool'!$D$10/('Data and Formulas'!$K$41+(('Data Tool'!$D$9*'Data and Formulas'!$K$42)+('Data Tool'!$F$9*'Data and Formulas'!$K$45)+('Data Tool'!$G$9*'Data and Formulas'!$K$46))))&lt;'Data and Formulas'!$G$54, Decile!$D80, IF(AND(('Data Tool'!$D$10/('Data and Formulas'!$K$41+(('Data Tool'!$D$9*'Data and Formulas'!$K$42)+('Data Tool'!$F$9*'Data and Formulas'!$K$45)+('Data Tool'!$G$9*'Data and Formulas'!$K$46))))&lt;'Data and Formulas'!$H$54, ('Data Tool'!$D$10/('Data and Formulas'!$K$41+(('Data Tool'!$D$9*'Data and Formulas'!$K$42)+('Data Tool'!$F$9*'Data and Formulas'!$K$45)+('Data Tool'!$G$9*'Data and Formulas'!$K$46)))) &gt;='Data and Formulas'!$G$54), Decile!$E80, IF(AND(('Data Tool'!$D$10/('Data and Formulas'!$K$41+(('Data Tool'!$D$9*'Data and Formulas'!$K$42)+('Data Tool'!$F$9*'Data and Formulas'!$K$45)+('Data Tool'!$G$9*'Data and Formulas'!$K$46))))&lt;'Data and Formulas'!$I$54, ('Data Tool'!$D$10/('Data and Formulas'!$K$41+(('Data Tool'!$D$9*'Data and Formulas'!$K$42)+('Data Tool'!$F$9*'Data and Formulas'!$K$45)+('Data Tool'!$G$9*'Data and Formulas'!$K$46)))) &gt;='Data and Formulas'!$H$54), Decile!$F80, IF(AND(('Data Tool'!$D$10/('Data and Formulas'!$K$41+(('Data Tool'!$D$9*'Data and Formulas'!$K$42)+('Data Tool'!$F$9*'Data and Formulas'!$K$45)+('Data Tool'!$G$9*'Data and Formulas'!$K$46))))&lt;'Data and Formulas'!$J$54, ('Data Tool'!$D$10/('Data and Formulas'!$K$41+(('Data Tool'!$D$9*'Data and Formulas'!$K$42)+('Data Tool'!$F$9*'Data and Formulas'!$K$45)+('Data Tool'!$G$9*'Data and Formulas'!$K$46)))) &gt;='Data and Formulas'!$I$54), Decile!$G80, IF(AND(('Data Tool'!$D$10/('Data and Formulas'!$K$41+(('Data Tool'!$D$9*'Data and Formulas'!$K$42)+('Data Tool'!$F$9*'Data and Formulas'!$K$45)+('Data Tool'!$G$9*'Data and Formulas'!$K$46))))&lt;'Data and Formulas'!$K$54, ('Data Tool'!$D$10/('Data and Formulas'!$K$41+(('Data Tool'!$D$9*'Data and Formulas'!$K$42)+('Data Tool'!$F$9*'Data and Formulas'!$K$45)+('Data Tool'!$G$9*'Data and Formulas'!$K$46)))) &gt;='Data and Formulas'!$J$54), Decile!$H80, IF(AND(('Data Tool'!$D$10/('Data and Formulas'!$K$41+(('Data Tool'!$D$9*'Data and Formulas'!$K$42)+('Data Tool'!$F$9*'Data and Formulas'!$K$45)+('Data Tool'!$G$9*'Data and Formulas'!$K$46))))&lt;'Data and Formulas'!$L$54, ('Data Tool'!$D$10/('Data and Formulas'!$K$41+(('Data Tool'!$D$9*'Data and Formulas'!$K$42)+('Data Tool'!$F$9*'Data and Formulas'!$K$45)+('Data Tool'!$G$9*'Data and Formulas'!$K$46)))) &gt;='Data and Formulas'!$K$54), Decile!$I80, IF(AND(('Data Tool'!$D$10/('Data and Formulas'!$K$41+(('Data Tool'!$D$9*'Data and Formulas'!$K$42)+('Data Tool'!$F$9*'Data and Formulas'!$K$45)+('Data Tool'!$G$9*'Data and Formulas'!$K$46))))&lt;'Data and Formulas'!$M$54, ('Data Tool'!$D$10/('Data and Formulas'!$K$41+(('Data Tool'!$D$9*'Data and Formulas'!$K$42)+('Data Tool'!$F$9*'Data and Formulas'!$K$45)+('Data Tool'!$G$9*'Data and Formulas'!$K$46)))) &gt;='Data and Formulas'!$L$54), Decile!$J80, IF(AND(('Data Tool'!$D$10/('Data and Formulas'!$K$41+(('Data Tool'!$D$9*'Data and Formulas'!$K$42)+('Data Tool'!$F$9*'Data and Formulas'!$K$45)+('Data Tool'!$G$9*'Data and Formulas'!$K$46))))&lt;'Data and Formulas'!$N$54, ('Data Tool'!$D$10/('Data and Formulas'!$K$41+(('Data Tool'!$D$9*'Data and Formulas'!$K$42)+('Data Tool'!$F$9*'Data and Formulas'!$K$45)+('Data Tool'!$G$9*'Data and Formulas'!$K$46)))) &gt;='Data and Formulas'!$M$54), Decile!$K80, IF(AND(('Data Tool'!$D$10/('Data and Formulas'!$K$41+(('Data Tool'!$D$9*'Data and Formulas'!$K$42)+('Data Tool'!$F$9*'Data and Formulas'!$K$45)+('Data Tool'!$G$9*'Data and Formulas'!$K$46))))&lt;'Data and Formulas'!$O$54, ('Data Tool'!$D$10/('Data and Formulas'!$K$41+(('Data Tool'!$D$9*'Data and Formulas'!$K$42)+('Data Tool'!$F$9*'Data and Formulas'!$K$45)+('Data Tool'!$G$9*'Data and Formulas'!$K$46)))) &gt;='Data and Formulas'!$N$54), Decile!$L80, IF(('Data Tool'!$D$10/('Data and Formulas'!$K$41+(('Data Tool'!$D$9*'Data and Formulas'!$K$42)+('Data Tool'!$F$9*'Data and Formulas'!$K$45)+('Data Tool'!$G$9*'Data and Formulas'!$K$46))))&gt;='Data and Formulas'!$O$54, Decile!$M80))))))))))</f>
        <v>3.0835079584466539E-2</v>
      </c>
      <c r="G31" s="27">
        <f>IF(('Data Tool'!$D$10/('Data and Formulas'!$K$41+(('Data Tool'!$D$9*'Data and Formulas'!$K$42)+('Data Tool'!$F$9*'Data and Formulas'!$K$45)+('Data Tool'!$G$9*'Data and Formulas'!$K$46))))&lt;'Data and Formulas'!$G$54, Decile!$D131, IF(AND(('Data Tool'!$D$10/('Data and Formulas'!$K$41+(('Data Tool'!$D$9*'Data and Formulas'!$K$42)+('Data Tool'!$F$9*'Data and Formulas'!$K$45)+('Data Tool'!$G$9*'Data and Formulas'!$K$46))))&lt;'Data and Formulas'!$H$54, ('Data Tool'!$D$10/('Data and Formulas'!$K$41+(('Data Tool'!$D$9*'Data and Formulas'!$K$42)+('Data Tool'!$F$9*'Data and Formulas'!$K$45)+('Data Tool'!$G$9*'Data and Formulas'!$K$46)))) &gt;='Data and Formulas'!$G$54), Decile!$E131, IF(AND(('Data Tool'!$D$10/('Data and Formulas'!$K$41+(('Data Tool'!$D$9*'Data and Formulas'!$K$42)+('Data Tool'!$F$9*'Data and Formulas'!$K$45)+('Data Tool'!$G$9*'Data and Formulas'!$K$46))))&lt;'Data and Formulas'!$I$54, ('Data Tool'!$D$10/('Data and Formulas'!$K$41+(('Data Tool'!$D$9*'Data and Formulas'!$K$42)+('Data Tool'!$F$9*'Data and Formulas'!$K$45)+('Data Tool'!$G$9*'Data and Formulas'!$K$46)))) &gt;='Data and Formulas'!$H$54), Decile!$F131, IF(AND(('Data Tool'!$D$10/('Data and Formulas'!$K$41+(('Data Tool'!$D$9*'Data and Formulas'!$K$42)+('Data Tool'!$F$9*'Data and Formulas'!$K$45)+('Data Tool'!$G$9*'Data and Formulas'!$K$46))))&lt;'Data and Formulas'!$J$54, ('Data Tool'!$D$10/('Data and Formulas'!$K$41+(('Data Tool'!$D$9*'Data and Formulas'!$K$42)+('Data Tool'!$F$9*'Data and Formulas'!$K$45)+('Data Tool'!$G$9*'Data and Formulas'!$K$46)))) &gt;='Data and Formulas'!$I$54), Decile!$G131, IF(AND(('Data Tool'!$D$10/('Data and Formulas'!$K$41+(('Data Tool'!$D$9*'Data and Formulas'!$K$42)+('Data Tool'!$F$9*'Data and Formulas'!$K$45)+('Data Tool'!$G$9*'Data and Formulas'!$K$46))))&lt;'Data and Formulas'!$K$54, ('Data Tool'!$D$10/('Data and Formulas'!$K$41+(('Data Tool'!$D$9*'Data and Formulas'!$K$42)+('Data Tool'!$F$9*'Data and Formulas'!$K$45)+('Data Tool'!$G$9*'Data and Formulas'!$K$46)))) &gt;='Data and Formulas'!$J$54), Decile!$H131, IF(AND(('Data Tool'!$D$10/('Data and Formulas'!$K$41+(('Data Tool'!$D$9*'Data and Formulas'!$K$42)+('Data Tool'!$F$9*'Data and Formulas'!$K$45)+('Data Tool'!$G$9*'Data and Formulas'!$K$46))))&lt;'Data and Formulas'!$L$54, ('Data Tool'!$D$10/('Data and Formulas'!$K$41+(('Data Tool'!$D$9*'Data and Formulas'!$K$42)+('Data Tool'!$F$9*'Data and Formulas'!$K$45)+('Data Tool'!$G$9*'Data and Formulas'!$K$46)))) &gt;='Data and Formulas'!$K$54), Decile!$I131, IF(AND(('Data Tool'!$D$10/('Data and Formulas'!$K$41+(('Data Tool'!$D$9*'Data and Formulas'!$K$42)+('Data Tool'!$F$9*'Data and Formulas'!$K$45)+('Data Tool'!$G$9*'Data and Formulas'!$K$46))))&lt;'Data and Formulas'!$M$54, ('Data Tool'!$D$10/('Data and Formulas'!$K$41+(('Data Tool'!$D$9*'Data and Formulas'!$K$42)+('Data Tool'!$F$9*'Data and Formulas'!$K$45)+('Data Tool'!$G$9*'Data and Formulas'!$K$46)))) &gt;='Data and Formulas'!$L$54), Decile!$J131, IF(AND(('Data Tool'!$D$10/('Data and Formulas'!$K$41+(('Data Tool'!$D$9*'Data and Formulas'!$K$42)+('Data Tool'!$F$9*'Data and Formulas'!$K$45)+('Data Tool'!$G$9*'Data and Formulas'!$K$46))))&lt;'Data and Formulas'!$N$54, ('Data Tool'!$D$10/('Data and Formulas'!$K$41+(('Data Tool'!$D$9*'Data and Formulas'!$K$42)+('Data Tool'!$F$9*'Data and Formulas'!$K$45)+('Data Tool'!$G$9*'Data and Formulas'!$K$46)))) &gt;='Data and Formulas'!$M$54), Decile!$K131, IF(AND(('Data Tool'!$D$10/('Data and Formulas'!$K$41+(('Data Tool'!$D$9*'Data and Formulas'!$K$42)+('Data Tool'!$F$9*'Data and Formulas'!$K$45)+('Data Tool'!$G$9*'Data and Formulas'!$K$46))))&lt;'Data and Formulas'!$O$54, ('Data Tool'!$D$10/('Data and Formulas'!$K$41+(('Data Tool'!$D$9*'Data and Formulas'!$K$42)+('Data Tool'!$F$9*'Data and Formulas'!$K$45)+('Data Tool'!$G$9*'Data and Formulas'!$K$46)))) &gt;='Data and Formulas'!$N$54), Decile!$L131, IF(('Data Tool'!$D$10/('Data and Formulas'!$K$41+(('Data Tool'!$D$9*'Data and Formulas'!$K$42)+('Data Tool'!$F$9*'Data and Formulas'!$K$45)+('Data Tool'!$G$9*'Data and Formulas'!$K$46))))&gt;='Data and Formulas'!$O$54, Decile!$M131))))))))))</f>
        <v>3.2036396379318516E-2</v>
      </c>
      <c r="H31" s="27"/>
      <c r="I31" s="229">
        <f>VLOOKUP(I13,Ranking!AH40:AI68,2,TRUE)</f>
        <v>0.75</v>
      </c>
      <c r="J31" s="27">
        <f t="shared" si="4"/>
        <v>0</v>
      </c>
      <c r="K31" s="27">
        <f t="shared" si="5"/>
        <v>0</v>
      </c>
      <c r="L31" s="222">
        <f t="shared" si="6"/>
        <v>0.75</v>
      </c>
      <c r="M31" s="17"/>
      <c r="N31" s="193"/>
      <c r="O31" s="194" t="s">
        <v>136</v>
      </c>
      <c r="P31" s="194" t="s">
        <v>137</v>
      </c>
      <c r="Q31" s="194" t="s">
        <v>138</v>
      </c>
      <c r="R31" s="194"/>
      <c r="S31" s="194"/>
      <c r="T31" s="194"/>
      <c r="U31" s="194"/>
      <c r="V31" s="194"/>
      <c r="W31" s="194"/>
      <c r="X31" s="200"/>
      <c r="Y31" s="4"/>
      <c r="AE31" s="4"/>
    </row>
    <row r="32" spans="2:33">
      <c r="B32" s="38" t="s">
        <v>131</v>
      </c>
      <c r="C32" s="26"/>
      <c r="D32" s="26"/>
      <c r="E32" s="27">
        <f>IF(('Data Tool'!$D$10/('Data and Formulas'!$K$41+(('Data Tool'!$D$9*'Data and Formulas'!$K$42)+('Data Tool'!$F$9*'Data and Formulas'!$K$45)+('Data Tool'!$G$9*'Data and Formulas'!$K$46))))&lt;'Data and Formulas'!$G$54, Decile!$D30, IF(AND(('Data Tool'!$D$10/('Data and Formulas'!$K$41+(('Data Tool'!$D$9*'Data and Formulas'!$K$42)+('Data Tool'!$F$9*'Data and Formulas'!$K$45)+('Data Tool'!$G$9*'Data and Formulas'!$K$46))))&lt;'Data and Formulas'!$H$54, ('Data Tool'!$D$10/('Data and Formulas'!$K$41+(('Data Tool'!$D$9*'Data and Formulas'!$K$42)+('Data Tool'!$F$9*'Data and Formulas'!$K$45)+('Data Tool'!$G$9*'Data and Formulas'!$K$46)))) &gt;='Data and Formulas'!$G$54), Decile!$E30, IF(AND(('Data Tool'!$D$10/('Data and Formulas'!$K$41+(('Data Tool'!$D$9*'Data and Formulas'!$K$42)+('Data Tool'!$F$9*'Data and Formulas'!$K$45)+('Data Tool'!$G$9*'Data and Formulas'!$K$46))))&lt;'Data and Formulas'!$I$54, ('Data Tool'!$D$10/('Data and Formulas'!$K$41+(('Data Tool'!$D$9*'Data and Formulas'!$K$42)+('Data Tool'!$F$9*'Data and Formulas'!$K$45)+('Data Tool'!$G$9*'Data and Formulas'!$K$46)))) &gt;='Data and Formulas'!$H$54), Decile!$F30, IF(AND(('Data Tool'!$D$10/('Data and Formulas'!$K$41+(('Data Tool'!$D$9*'Data and Formulas'!$K$42)+('Data Tool'!$F$9*'Data and Formulas'!$K$45)+('Data Tool'!$G$9*'Data and Formulas'!$K$46))))&lt;'Data and Formulas'!$J$54, ('Data Tool'!$D$10/('Data and Formulas'!$K$41+(('Data Tool'!$D$9*'Data and Formulas'!$K$42)+('Data Tool'!$F$9*'Data and Formulas'!$K$45)+('Data Tool'!$G$9*'Data and Formulas'!$K$46)))) &gt;='Data and Formulas'!$I$54), Decile!$G30, IF(AND(('Data Tool'!$D$10/('Data and Formulas'!$K$41+(('Data Tool'!$D$9*'Data and Formulas'!$K$42)+('Data Tool'!$F$9*'Data and Formulas'!$K$45)+('Data Tool'!$G$9*'Data and Formulas'!$K$46))))&lt;'Data and Formulas'!$K$54, ('Data Tool'!$D$10/('Data and Formulas'!$K$41+(('Data Tool'!$D$9*'Data and Formulas'!$K$42)+('Data Tool'!$F$9*'Data and Formulas'!$K$45)+('Data Tool'!$G$9*'Data and Formulas'!$K$46)))) &gt;='Data and Formulas'!$J$54), Decile!$H30, IF(AND(('Data Tool'!$D$10/('Data and Formulas'!$K$41+(('Data Tool'!$D$9*'Data and Formulas'!$K$42)+('Data Tool'!$F$9*'Data and Formulas'!$K$45)+('Data Tool'!$G$9*'Data and Formulas'!$K$46))))&lt;'Data and Formulas'!$L$54, ('Data Tool'!$D$10/('Data and Formulas'!$K$41+(('Data Tool'!$D$9*'Data and Formulas'!$K$42)+('Data Tool'!$F$9*'Data and Formulas'!$K$45)+('Data Tool'!$G$9*'Data and Formulas'!$K$46)))) &gt;='Data and Formulas'!$K$54), Decile!$I30, IF(AND(('Data Tool'!$D$10/('Data and Formulas'!$K$41+(('Data Tool'!$D$9*'Data and Formulas'!$K$42)+('Data Tool'!$F$9*'Data and Formulas'!$K$45)+('Data Tool'!$G$9*'Data and Formulas'!$K$46))))&lt;'Data and Formulas'!$M$54, ('Data Tool'!$D$10/('Data and Formulas'!$K$41+(('Data Tool'!$D$9*'Data and Formulas'!$K$42)+('Data Tool'!$F$9*'Data and Formulas'!$K$45)+('Data Tool'!$G$9*'Data and Formulas'!$K$46)))) &gt;='Data and Formulas'!$L$54), Decile!$J30, IF(AND(('Data Tool'!$D$10/('Data and Formulas'!$K$41+(('Data Tool'!$D$9*'Data and Formulas'!$K$42)+('Data Tool'!$F$9*'Data and Formulas'!$K$45)+('Data Tool'!$G$9*'Data and Formulas'!$K$46))))&lt;'Data and Formulas'!$N$54, ('Data Tool'!$D$10/('Data and Formulas'!$K$41+(('Data Tool'!$D$9*'Data and Formulas'!$K$42)+('Data Tool'!$F$9*'Data and Formulas'!$K$45)+('Data Tool'!$G$9*'Data and Formulas'!$K$46)))) &gt;='Data and Formulas'!$M$54), Decile!$K30, IF(AND(('Data Tool'!$D$10/('Data and Formulas'!$K$41+(('Data Tool'!$D$9*'Data and Formulas'!$K$42)+('Data Tool'!$F$9*'Data and Formulas'!$K$45)+('Data Tool'!$G$9*'Data and Formulas'!$K$46))))&lt;'Data and Formulas'!$O$54, ('Data Tool'!$D$10/('Data and Formulas'!$K$41+(('Data Tool'!$D$9*'Data and Formulas'!$K$42)+('Data Tool'!$F$9*'Data and Formulas'!$K$45)+('Data Tool'!$G$9*'Data and Formulas'!$K$46)))) &gt;='Data and Formulas'!$N$54), Decile!$L30, IF(('Data Tool'!$D$10/('Data and Formulas'!$K$41+(('Data Tool'!$D$9*'Data and Formulas'!$K$42)+('Data Tool'!$F$9*'Data and Formulas'!$K$45)+('Data Tool'!$G$9*'Data and Formulas'!$K$46))))&gt;='Data and Formulas'!$O$54, Decile!$M30))))))))))</f>
        <v>0.11982394062311211</v>
      </c>
      <c r="F32" s="27">
        <f>IF(('Data Tool'!$D$10/('Data and Formulas'!$K$41+(('Data Tool'!$D$9*'Data and Formulas'!$K$42)+('Data Tool'!$F$9*'Data and Formulas'!$K$45)+('Data Tool'!$G$9*'Data and Formulas'!$K$46))))&lt;'Data and Formulas'!$G$54, Decile!$D81, IF(AND(('Data Tool'!$D$10/('Data and Formulas'!$K$41+(('Data Tool'!$D$9*'Data and Formulas'!$K$42)+('Data Tool'!$F$9*'Data and Formulas'!$K$45)+('Data Tool'!$G$9*'Data and Formulas'!$K$46))))&lt;'Data and Formulas'!$H$54, ('Data Tool'!$D$10/('Data and Formulas'!$K$41+(('Data Tool'!$D$9*'Data and Formulas'!$K$42)+('Data Tool'!$F$9*'Data and Formulas'!$K$45)+('Data Tool'!$G$9*'Data and Formulas'!$K$46)))) &gt;='Data and Formulas'!$G$54), Decile!$E81, IF(AND(('Data Tool'!$D$10/('Data and Formulas'!$K$41+(('Data Tool'!$D$9*'Data and Formulas'!$K$42)+('Data Tool'!$F$9*'Data and Formulas'!$K$45)+('Data Tool'!$G$9*'Data and Formulas'!$K$46))))&lt;'Data and Formulas'!$I$54, ('Data Tool'!$D$10/('Data and Formulas'!$K$41+(('Data Tool'!$D$9*'Data and Formulas'!$K$42)+('Data Tool'!$F$9*'Data and Formulas'!$K$45)+('Data Tool'!$G$9*'Data and Formulas'!$K$46)))) &gt;='Data and Formulas'!$H$54), Decile!$F81, IF(AND(('Data Tool'!$D$10/('Data and Formulas'!$K$41+(('Data Tool'!$D$9*'Data and Formulas'!$K$42)+('Data Tool'!$F$9*'Data and Formulas'!$K$45)+('Data Tool'!$G$9*'Data and Formulas'!$K$46))))&lt;'Data and Formulas'!$J$54, ('Data Tool'!$D$10/('Data and Formulas'!$K$41+(('Data Tool'!$D$9*'Data and Formulas'!$K$42)+('Data Tool'!$F$9*'Data and Formulas'!$K$45)+('Data Tool'!$G$9*'Data and Formulas'!$K$46)))) &gt;='Data and Formulas'!$I$54), Decile!$G81, IF(AND(('Data Tool'!$D$10/('Data and Formulas'!$K$41+(('Data Tool'!$D$9*'Data and Formulas'!$K$42)+('Data Tool'!$F$9*'Data and Formulas'!$K$45)+('Data Tool'!$G$9*'Data and Formulas'!$K$46))))&lt;'Data and Formulas'!$K$54, ('Data Tool'!$D$10/('Data and Formulas'!$K$41+(('Data Tool'!$D$9*'Data and Formulas'!$K$42)+('Data Tool'!$F$9*'Data and Formulas'!$K$45)+('Data Tool'!$G$9*'Data and Formulas'!$K$46)))) &gt;='Data and Formulas'!$J$54), Decile!$H81, IF(AND(('Data Tool'!$D$10/('Data and Formulas'!$K$41+(('Data Tool'!$D$9*'Data and Formulas'!$K$42)+('Data Tool'!$F$9*'Data and Formulas'!$K$45)+('Data Tool'!$G$9*'Data and Formulas'!$K$46))))&lt;'Data and Formulas'!$L$54, ('Data Tool'!$D$10/('Data and Formulas'!$K$41+(('Data Tool'!$D$9*'Data and Formulas'!$K$42)+('Data Tool'!$F$9*'Data and Formulas'!$K$45)+('Data Tool'!$G$9*'Data and Formulas'!$K$46)))) &gt;='Data and Formulas'!$K$54), Decile!$I81, IF(AND(('Data Tool'!$D$10/('Data and Formulas'!$K$41+(('Data Tool'!$D$9*'Data and Formulas'!$K$42)+('Data Tool'!$F$9*'Data and Formulas'!$K$45)+('Data Tool'!$G$9*'Data and Formulas'!$K$46))))&lt;'Data and Formulas'!$M$54, ('Data Tool'!$D$10/('Data and Formulas'!$K$41+(('Data Tool'!$D$9*'Data and Formulas'!$K$42)+('Data Tool'!$F$9*'Data and Formulas'!$K$45)+('Data Tool'!$G$9*'Data and Formulas'!$K$46)))) &gt;='Data and Formulas'!$L$54), Decile!$J81, IF(AND(('Data Tool'!$D$10/('Data and Formulas'!$K$41+(('Data Tool'!$D$9*'Data and Formulas'!$K$42)+('Data Tool'!$F$9*'Data and Formulas'!$K$45)+('Data Tool'!$G$9*'Data and Formulas'!$K$46))))&lt;'Data and Formulas'!$N$54, ('Data Tool'!$D$10/('Data and Formulas'!$K$41+(('Data Tool'!$D$9*'Data and Formulas'!$K$42)+('Data Tool'!$F$9*'Data and Formulas'!$K$45)+('Data Tool'!$G$9*'Data and Formulas'!$K$46)))) &gt;='Data and Formulas'!$M$54), Decile!$K81, IF(AND(('Data Tool'!$D$10/('Data and Formulas'!$K$41+(('Data Tool'!$D$9*'Data and Formulas'!$K$42)+('Data Tool'!$F$9*'Data and Formulas'!$K$45)+('Data Tool'!$G$9*'Data and Formulas'!$K$46))))&lt;'Data and Formulas'!$O$54, ('Data Tool'!$D$10/('Data and Formulas'!$K$41+(('Data Tool'!$D$9*'Data and Formulas'!$K$42)+('Data Tool'!$F$9*'Data and Formulas'!$K$45)+('Data Tool'!$G$9*'Data and Formulas'!$K$46)))) &gt;='Data and Formulas'!$N$54), Decile!$L81, IF(('Data Tool'!$D$10/('Data and Formulas'!$K$41+(('Data Tool'!$D$9*'Data and Formulas'!$K$42)+('Data Tool'!$F$9*'Data and Formulas'!$K$45)+('Data Tool'!$G$9*'Data and Formulas'!$K$46))))&gt;='Data and Formulas'!$O$54, Decile!$M81))))))))))</f>
        <v>0.10247447501003165</v>
      </c>
      <c r="G32" s="27">
        <f>IF(('Data Tool'!$D$10/('Data and Formulas'!$K$41+(('Data Tool'!$D$9*'Data and Formulas'!$K$42)+('Data Tool'!$F$9*'Data and Formulas'!$K$45)+('Data Tool'!$G$9*'Data and Formulas'!$K$46))))&lt;'Data and Formulas'!$G$54, Decile!$D132, IF(AND(('Data Tool'!$D$10/('Data and Formulas'!$K$41+(('Data Tool'!$D$9*'Data and Formulas'!$K$42)+('Data Tool'!$F$9*'Data and Formulas'!$K$45)+('Data Tool'!$G$9*'Data and Formulas'!$K$46))))&lt;'Data and Formulas'!$H$54, ('Data Tool'!$D$10/('Data and Formulas'!$K$41+(('Data Tool'!$D$9*'Data and Formulas'!$K$42)+('Data Tool'!$F$9*'Data and Formulas'!$K$45)+('Data Tool'!$G$9*'Data and Formulas'!$K$46)))) &gt;='Data and Formulas'!$G$54), Decile!$E132, IF(AND(('Data Tool'!$D$10/('Data and Formulas'!$K$41+(('Data Tool'!$D$9*'Data and Formulas'!$K$42)+('Data Tool'!$F$9*'Data and Formulas'!$K$45)+('Data Tool'!$G$9*'Data and Formulas'!$K$46))))&lt;'Data and Formulas'!$I$54, ('Data Tool'!$D$10/('Data and Formulas'!$K$41+(('Data Tool'!$D$9*'Data and Formulas'!$K$42)+('Data Tool'!$F$9*'Data and Formulas'!$K$45)+('Data Tool'!$G$9*'Data and Formulas'!$K$46)))) &gt;='Data and Formulas'!$H$54), Decile!$F132, IF(AND(('Data Tool'!$D$10/('Data and Formulas'!$K$41+(('Data Tool'!$D$9*'Data and Formulas'!$K$42)+('Data Tool'!$F$9*'Data and Formulas'!$K$45)+('Data Tool'!$G$9*'Data and Formulas'!$K$46))))&lt;'Data and Formulas'!$J$54, ('Data Tool'!$D$10/('Data and Formulas'!$K$41+(('Data Tool'!$D$9*'Data and Formulas'!$K$42)+('Data Tool'!$F$9*'Data and Formulas'!$K$45)+('Data Tool'!$G$9*'Data and Formulas'!$K$46)))) &gt;='Data and Formulas'!$I$54), Decile!$G132, IF(AND(('Data Tool'!$D$10/('Data and Formulas'!$K$41+(('Data Tool'!$D$9*'Data and Formulas'!$K$42)+('Data Tool'!$F$9*'Data and Formulas'!$K$45)+('Data Tool'!$G$9*'Data and Formulas'!$K$46))))&lt;'Data and Formulas'!$K$54, ('Data Tool'!$D$10/('Data and Formulas'!$K$41+(('Data Tool'!$D$9*'Data and Formulas'!$K$42)+('Data Tool'!$F$9*'Data and Formulas'!$K$45)+('Data Tool'!$G$9*'Data and Formulas'!$K$46)))) &gt;='Data and Formulas'!$J$54), Decile!$H132, IF(AND(('Data Tool'!$D$10/('Data and Formulas'!$K$41+(('Data Tool'!$D$9*'Data and Formulas'!$K$42)+('Data Tool'!$F$9*'Data and Formulas'!$K$45)+('Data Tool'!$G$9*'Data and Formulas'!$K$46))))&lt;'Data and Formulas'!$L$54, ('Data Tool'!$D$10/('Data and Formulas'!$K$41+(('Data Tool'!$D$9*'Data and Formulas'!$K$42)+('Data Tool'!$F$9*'Data and Formulas'!$K$45)+('Data Tool'!$G$9*'Data and Formulas'!$K$46)))) &gt;='Data and Formulas'!$K$54), Decile!$I132, IF(AND(('Data Tool'!$D$10/('Data and Formulas'!$K$41+(('Data Tool'!$D$9*'Data and Formulas'!$K$42)+('Data Tool'!$F$9*'Data and Formulas'!$K$45)+('Data Tool'!$G$9*'Data and Formulas'!$K$46))))&lt;'Data and Formulas'!$M$54, ('Data Tool'!$D$10/('Data and Formulas'!$K$41+(('Data Tool'!$D$9*'Data and Formulas'!$K$42)+('Data Tool'!$F$9*'Data and Formulas'!$K$45)+('Data Tool'!$G$9*'Data and Formulas'!$K$46)))) &gt;='Data and Formulas'!$L$54), Decile!$J132, IF(AND(('Data Tool'!$D$10/('Data and Formulas'!$K$41+(('Data Tool'!$D$9*'Data and Formulas'!$K$42)+('Data Tool'!$F$9*'Data and Formulas'!$K$45)+('Data Tool'!$G$9*'Data and Formulas'!$K$46))))&lt;'Data and Formulas'!$N$54, ('Data Tool'!$D$10/('Data and Formulas'!$K$41+(('Data Tool'!$D$9*'Data and Formulas'!$K$42)+('Data Tool'!$F$9*'Data and Formulas'!$K$45)+('Data Tool'!$G$9*'Data and Formulas'!$K$46)))) &gt;='Data and Formulas'!$M$54), Decile!$K132, IF(AND(('Data Tool'!$D$10/('Data and Formulas'!$K$41+(('Data Tool'!$D$9*'Data and Formulas'!$K$42)+('Data Tool'!$F$9*'Data and Formulas'!$K$45)+('Data Tool'!$G$9*'Data and Formulas'!$K$46))))&lt;'Data and Formulas'!$O$54, ('Data Tool'!$D$10/('Data and Formulas'!$K$41+(('Data Tool'!$D$9*'Data and Formulas'!$K$42)+('Data Tool'!$F$9*'Data and Formulas'!$K$45)+('Data Tool'!$G$9*'Data and Formulas'!$K$46)))) &gt;='Data and Formulas'!$N$54), Decile!$L132, IF(('Data Tool'!$D$10/('Data and Formulas'!$K$41+(('Data Tool'!$D$9*'Data and Formulas'!$K$42)+('Data Tool'!$F$9*'Data and Formulas'!$K$45)+('Data Tool'!$G$9*'Data and Formulas'!$K$46))))&gt;='Data and Formulas'!$O$54, Decile!$M132))))))))))</f>
        <v>0.11680962987536135</v>
      </c>
      <c r="H32" s="27"/>
      <c r="I32" s="229">
        <f>VLOOKUP(I14,Ranking!AL40:AM68,2,TRUE)</f>
        <v>0.25</v>
      </c>
      <c r="J32" s="27">
        <f t="shared" si="4"/>
        <v>0.25</v>
      </c>
      <c r="K32" s="27">
        <f t="shared" si="5"/>
        <v>0</v>
      </c>
      <c r="L32" s="222">
        <f t="shared" si="6"/>
        <v>0</v>
      </c>
      <c r="M32" s="17"/>
      <c r="N32" s="17"/>
      <c r="AE32" s="39"/>
    </row>
    <row r="33" spans="2:31" ht="15.75" thickBot="1">
      <c r="B33" s="38" t="s">
        <v>121</v>
      </c>
      <c r="C33" s="26"/>
      <c r="D33" s="26"/>
      <c r="E33" s="27">
        <f>IF(('Data Tool'!$D$10/('Data and Formulas'!$K$41+(('Data Tool'!$D$9*'Data and Formulas'!$K$42)+('Data Tool'!$F$9*'Data and Formulas'!$K$45)+('Data Tool'!$G$9*'Data and Formulas'!$K$46))))&lt;'Data and Formulas'!$G$54, Decile!$D31, IF(AND(('Data Tool'!$D$10/('Data and Formulas'!$K$41+(('Data Tool'!$D$9*'Data and Formulas'!$K$42)+('Data Tool'!$F$9*'Data and Formulas'!$K$45)+('Data Tool'!$G$9*'Data and Formulas'!$K$46))))&lt;'Data and Formulas'!$H$54, ('Data Tool'!$D$10/('Data and Formulas'!$K$41+(('Data Tool'!$D$9*'Data and Formulas'!$K$42)+('Data Tool'!$F$9*'Data and Formulas'!$K$45)+('Data Tool'!$G$9*'Data and Formulas'!$K$46)))) &gt;='Data and Formulas'!$G$54), Decile!$E31, IF(AND(('Data Tool'!$D$10/('Data and Formulas'!$K$41+(('Data Tool'!$D$9*'Data and Formulas'!$K$42)+('Data Tool'!$F$9*'Data and Formulas'!$K$45)+('Data Tool'!$G$9*'Data and Formulas'!$K$46))))&lt;'Data and Formulas'!$I$54, ('Data Tool'!$D$10/('Data and Formulas'!$K$41+(('Data Tool'!$D$9*'Data and Formulas'!$K$42)+('Data Tool'!$F$9*'Data and Formulas'!$K$45)+('Data Tool'!$G$9*'Data and Formulas'!$K$46)))) &gt;='Data and Formulas'!$H$54), Decile!$F31, IF(AND(('Data Tool'!$D$10/('Data and Formulas'!$K$41+(('Data Tool'!$D$9*'Data and Formulas'!$K$42)+('Data Tool'!$F$9*'Data and Formulas'!$K$45)+('Data Tool'!$G$9*'Data and Formulas'!$K$46))))&lt;'Data and Formulas'!$J$54, ('Data Tool'!$D$10/('Data and Formulas'!$K$41+(('Data Tool'!$D$9*'Data and Formulas'!$K$42)+('Data Tool'!$F$9*'Data and Formulas'!$K$45)+('Data Tool'!$G$9*'Data and Formulas'!$K$46)))) &gt;='Data and Formulas'!$I$54), Decile!$G31, IF(AND(('Data Tool'!$D$10/('Data and Formulas'!$K$41+(('Data Tool'!$D$9*'Data and Formulas'!$K$42)+('Data Tool'!$F$9*'Data and Formulas'!$K$45)+('Data Tool'!$G$9*'Data and Formulas'!$K$46))))&lt;'Data and Formulas'!$K$54, ('Data Tool'!$D$10/('Data and Formulas'!$K$41+(('Data Tool'!$D$9*'Data and Formulas'!$K$42)+('Data Tool'!$F$9*'Data and Formulas'!$K$45)+('Data Tool'!$G$9*'Data and Formulas'!$K$46)))) &gt;='Data and Formulas'!$J$54), Decile!$H31, IF(AND(('Data Tool'!$D$10/('Data and Formulas'!$K$41+(('Data Tool'!$D$9*'Data and Formulas'!$K$42)+('Data Tool'!$F$9*'Data and Formulas'!$K$45)+('Data Tool'!$G$9*'Data and Formulas'!$K$46))))&lt;'Data and Formulas'!$L$54, ('Data Tool'!$D$10/('Data and Formulas'!$K$41+(('Data Tool'!$D$9*'Data and Formulas'!$K$42)+('Data Tool'!$F$9*'Data and Formulas'!$K$45)+('Data Tool'!$G$9*'Data and Formulas'!$K$46)))) &gt;='Data and Formulas'!$K$54), Decile!$I31, IF(AND(('Data Tool'!$D$10/('Data and Formulas'!$K$41+(('Data Tool'!$D$9*'Data and Formulas'!$K$42)+('Data Tool'!$F$9*'Data and Formulas'!$K$45)+('Data Tool'!$G$9*'Data and Formulas'!$K$46))))&lt;'Data and Formulas'!$M$54, ('Data Tool'!$D$10/('Data and Formulas'!$K$41+(('Data Tool'!$D$9*'Data and Formulas'!$K$42)+('Data Tool'!$F$9*'Data and Formulas'!$K$45)+('Data Tool'!$G$9*'Data and Formulas'!$K$46)))) &gt;='Data and Formulas'!$L$54), Decile!$J31, IF(AND(('Data Tool'!$D$10/('Data and Formulas'!$K$41+(('Data Tool'!$D$9*'Data and Formulas'!$K$42)+('Data Tool'!$F$9*'Data and Formulas'!$K$45)+('Data Tool'!$G$9*'Data and Formulas'!$K$46))))&lt;'Data and Formulas'!$N$54, ('Data Tool'!$D$10/('Data and Formulas'!$K$41+(('Data Tool'!$D$9*'Data and Formulas'!$K$42)+('Data Tool'!$F$9*'Data and Formulas'!$K$45)+('Data Tool'!$G$9*'Data and Formulas'!$K$46)))) &gt;='Data and Formulas'!$M$54), Decile!$K31, IF(AND(('Data Tool'!$D$10/('Data and Formulas'!$K$41+(('Data Tool'!$D$9*'Data and Formulas'!$K$42)+('Data Tool'!$F$9*'Data and Formulas'!$K$45)+('Data Tool'!$G$9*'Data and Formulas'!$K$46))))&lt;'Data and Formulas'!$O$54, ('Data Tool'!$D$10/('Data and Formulas'!$K$41+(('Data Tool'!$D$9*'Data and Formulas'!$K$42)+('Data Tool'!$F$9*'Data and Formulas'!$K$45)+('Data Tool'!$G$9*'Data and Formulas'!$K$46)))) &gt;='Data and Formulas'!$N$54), Decile!$L31, IF(('Data Tool'!$D$10/('Data and Formulas'!$K$41+(('Data Tool'!$D$9*'Data and Formulas'!$K$42)+('Data Tool'!$F$9*'Data and Formulas'!$K$45)+('Data Tool'!$G$9*'Data and Formulas'!$K$46))))&gt;='Data and Formulas'!$O$54, Decile!$M31))))))))))</f>
        <v>7.6292396651419696E-3</v>
      </c>
      <c r="F33" s="27">
        <f>IF(('Data Tool'!$D$10/('Data and Formulas'!$K$41+(('Data Tool'!$D$9*'Data and Formulas'!$K$42)+('Data Tool'!$F$9*'Data and Formulas'!$K$45)+('Data Tool'!$G$9*'Data and Formulas'!$K$46))))&lt;'Data and Formulas'!$G$54, Decile!$D82, IF(AND(('Data Tool'!$D$10/('Data and Formulas'!$K$41+(('Data Tool'!$D$9*'Data and Formulas'!$K$42)+('Data Tool'!$F$9*'Data and Formulas'!$K$45)+('Data Tool'!$G$9*'Data and Formulas'!$K$46))))&lt;'Data and Formulas'!$H$54, ('Data Tool'!$D$10/('Data and Formulas'!$K$41+(('Data Tool'!$D$9*'Data and Formulas'!$K$42)+('Data Tool'!$F$9*'Data and Formulas'!$K$45)+('Data Tool'!$G$9*'Data and Formulas'!$K$46)))) &gt;='Data and Formulas'!$G$54), Decile!$E82, IF(AND(('Data Tool'!$D$10/('Data and Formulas'!$K$41+(('Data Tool'!$D$9*'Data and Formulas'!$K$42)+('Data Tool'!$F$9*'Data and Formulas'!$K$45)+('Data Tool'!$G$9*'Data and Formulas'!$K$46))))&lt;'Data and Formulas'!$I$54, ('Data Tool'!$D$10/('Data and Formulas'!$K$41+(('Data Tool'!$D$9*'Data and Formulas'!$K$42)+('Data Tool'!$F$9*'Data and Formulas'!$K$45)+('Data Tool'!$G$9*'Data and Formulas'!$K$46)))) &gt;='Data and Formulas'!$H$54), Decile!$F82, IF(AND(('Data Tool'!$D$10/('Data and Formulas'!$K$41+(('Data Tool'!$D$9*'Data and Formulas'!$K$42)+('Data Tool'!$F$9*'Data and Formulas'!$K$45)+('Data Tool'!$G$9*'Data and Formulas'!$K$46))))&lt;'Data and Formulas'!$J$54, ('Data Tool'!$D$10/('Data and Formulas'!$K$41+(('Data Tool'!$D$9*'Data and Formulas'!$K$42)+('Data Tool'!$F$9*'Data and Formulas'!$K$45)+('Data Tool'!$G$9*'Data and Formulas'!$K$46)))) &gt;='Data and Formulas'!$I$54), Decile!$G82, IF(AND(('Data Tool'!$D$10/('Data and Formulas'!$K$41+(('Data Tool'!$D$9*'Data and Formulas'!$K$42)+('Data Tool'!$F$9*'Data and Formulas'!$K$45)+('Data Tool'!$G$9*'Data and Formulas'!$K$46))))&lt;'Data and Formulas'!$K$54, ('Data Tool'!$D$10/('Data and Formulas'!$K$41+(('Data Tool'!$D$9*'Data and Formulas'!$K$42)+('Data Tool'!$F$9*'Data and Formulas'!$K$45)+('Data Tool'!$G$9*'Data and Formulas'!$K$46)))) &gt;='Data and Formulas'!$J$54), Decile!$H82, IF(AND(('Data Tool'!$D$10/('Data and Formulas'!$K$41+(('Data Tool'!$D$9*'Data and Formulas'!$K$42)+('Data Tool'!$F$9*'Data and Formulas'!$K$45)+('Data Tool'!$G$9*'Data and Formulas'!$K$46))))&lt;'Data and Formulas'!$L$54, ('Data Tool'!$D$10/('Data and Formulas'!$K$41+(('Data Tool'!$D$9*'Data and Formulas'!$K$42)+('Data Tool'!$F$9*'Data and Formulas'!$K$45)+('Data Tool'!$G$9*'Data and Formulas'!$K$46)))) &gt;='Data and Formulas'!$K$54), Decile!$I82, IF(AND(('Data Tool'!$D$10/('Data and Formulas'!$K$41+(('Data Tool'!$D$9*'Data and Formulas'!$K$42)+('Data Tool'!$F$9*'Data and Formulas'!$K$45)+('Data Tool'!$G$9*'Data and Formulas'!$K$46))))&lt;'Data and Formulas'!$M$54, ('Data Tool'!$D$10/('Data and Formulas'!$K$41+(('Data Tool'!$D$9*'Data and Formulas'!$K$42)+('Data Tool'!$F$9*'Data and Formulas'!$K$45)+('Data Tool'!$G$9*'Data and Formulas'!$K$46)))) &gt;='Data and Formulas'!$L$54), Decile!$J82, IF(AND(('Data Tool'!$D$10/('Data and Formulas'!$K$41+(('Data Tool'!$D$9*'Data and Formulas'!$K$42)+('Data Tool'!$F$9*'Data and Formulas'!$K$45)+('Data Tool'!$G$9*'Data and Formulas'!$K$46))))&lt;'Data and Formulas'!$N$54, ('Data Tool'!$D$10/('Data and Formulas'!$K$41+(('Data Tool'!$D$9*'Data and Formulas'!$K$42)+('Data Tool'!$F$9*'Data and Formulas'!$K$45)+('Data Tool'!$G$9*'Data and Formulas'!$K$46)))) &gt;='Data and Formulas'!$M$54), Decile!$K82, IF(AND(('Data Tool'!$D$10/('Data and Formulas'!$K$41+(('Data Tool'!$D$9*'Data and Formulas'!$K$42)+('Data Tool'!$F$9*'Data and Formulas'!$K$45)+('Data Tool'!$G$9*'Data and Formulas'!$K$46))))&lt;'Data and Formulas'!$O$54, ('Data Tool'!$D$10/('Data and Formulas'!$K$41+(('Data Tool'!$D$9*'Data and Formulas'!$K$42)+('Data Tool'!$F$9*'Data and Formulas'!$K$45)+('Data Tool'!$G$9*'Data and Formulas'!$K$46)))) &gt;='Data and Formulas'!$N$54), Decile!$L82, IF(('Data Tool'!$D$10/('Data and Formulas'!$K$41+(('Data Tool'!$D$9*'Data and Formulas'!$K$42)+('Data Tool'!$F$9*'Data and Formulas'!$K$45)+('Data Tool'!$G$9*'Data and Formulas'!$K$46))))&gt;='Data and Formulas'!$O$54, Decile!$M82))))))))))</f>
        <v>3.0139551473538722E-3</v>
      </c>
      <c r="G33" s="27">
        <f>IF(('Data Tool'!$D$10/('Data and Formulas'!$K$41+(('Data Tool'!$D$9*'Data and Formulas'!$K$42)+('Data Tool'!$F$9*'Data and Formulas'!$K$45)+('Data Tool'!$G$9*'Data and Formulas'!$K$46))))&lt;'Data and Formulas'!$G$54, Decile!$D133, IF(AND(('Data Tool'!$D$10/('Data and Formulas'!$K$41+(('Data Tool'!$D$9*'Data and Formulas'!$K$42)+('Data Tool'!$F$9*'Data and Formulas'!$K$45)+('Data Tool'!$G$9*'Data and Formulas'!$K$46))))&lt;'Data and Formulas'!$H$54, ('Data Tool'!$D$10/('Data and Formulas'!$K$41+(('Data Tool'!$D$9*'Data and Formulas'!$K$42)+('Data Tool'!$F$9*'Data and Formulas'!$K$45)+('Data Tool'!$G$9*'Data and Formulas'!$K$46)))) &gt;='Data and Formulas'!$G$54), Decile!$E133, IF(AND(('Data Tool'!$D$10/('Data and Formulas'!$K$41+(('Data Tool'!$D$9*'Data and Formulas'!$K$42)+('Data Tool'!$F$9*'Data and Formulas'!$K$45)+('Data Tool'!$G$9*'Data and Formulas'!$K$46))))&lt;'Data and Formulas'!$I$54, ('Data Tool'!$D$10/('Data and Formulas'!$K$41+(('Data Tool'!$D$9*'Data and Formulas'!$K$42)+('Data Tool'!$F$9*'Data and Formulas'!$K$45)+('Data Tool'!$G$9*'Data and Formulas'!$K$46)))) &gt;='Data and Formulas'!$H$54), Decile!$F133, IF(AND(('Data Tool'!$D$10/('Data and Formulas'!$K$41+(('Data Tool'!$D$9*'Data and Formulas'!$K$42)+('Data Tool'!$F$9*'Data and Formulas'!$K$45)+('Data Tool'!$G$9*'Data and Formulas'!$K$46))))&lt;'Data and Formulas'!$J$54, ('Data Tool'!$D$10/('Data and Formulas'!$K$41+(('Data Tool'!$D$9*'Data and Formulas'!$K$42)+('Data Tool'!$F$9*'Data and Formulas'!$K$45)+('Data Tool'!$G$9*'Data and Formulas'!$K$46)))) &gt;='Data and Formulas'!$I$54), Decile!$G133, IF(AND(('Data Tool'!$D$10/('Data and Formulas'!$K$41+(('Data Tool'!$D$9*'Data and Formulas'!$K$42)+('Data Tool'!$F$9*'Data and Formulas'!$K$45)+('Data Tool'!$G$9*'Data and Formulas'!$K$46))))&lt;'Data and Formulas'!$K$54, ('Data Tool'!$D$10/('Data and Formulas'!$K$41+(('Data Tool'!$D$9*'Data and Formulas'!$K$42)+('Data Tool'!$F$9*'Data and Formulas'!$K$45)+('Data Tool'!$G$9*'Data and Formulas'!$K$46)))) &gt;='Data and Formulas'!$J$54), Decile!$H133, IF(AND(('Data Tool'!$D$10/('Data and Formulas'!$K$41+(('Data Tool'!$D$9*'Data and Formulas'!$K$42)+('Data Tool'!$F$9*'Data and Formulas'!$K$45)+('Data Tool'!$G$9*'Data and Formulas'!$K$46))))&lt;'Data and Formulas'!$L$54, ('Data Tool'!$D$10/('Data and Formulas'!$K$41+(('Data Tool'!$D$9*'Data and Formulas'!$K$42)+('Data Tool'!$F$9*'Data and Formulas'!$K$45)+('Data Tool'!$G$9*'Data and Formulas'!$K$46)))) &gt;='Data and Formulas'!$K$54), Decile!$I133, IF(AND(('Data Tool'!$D$10/('Data and Formulas'!$K$41+(('Data Tool'!$D$9*'Data and Formulas'!$K$42)+('Data Tool'!$F$9*'Data and Formulas'!$K$45)+('Data Tool'!$G$9*'Data and Formulas'!$K$46))))&lt;'Data and Formulas'!$M$54, ('Data Tool'!$D$10/('Data and Formulas'!$K$41+(('Data Tool'!$D$9*'Data and Formulas'!$K$42)+('Data Tool'!$F$9*'Data and Formulas'!$K$45)+('Data Tool'!$G$9*'Data and Formulas'!$K$46)))) &gt;='Data and Formulas'!$L$54), Decile!$J133, IF(AND(('Data Tool'!$D$10/('Data and Formulas'!$K$41+(('Data Tool'!$D$9*'Data and Formulas'!$K$42)+('Data Tool'!$F$9*'Data and Formulas'!$K$45)+('Data Tool'!$G$9*'Data and Formulas'!$K$46))))&lt;'Data and Formulas'!$N$54, ('Data Tool'!$D$10/('Data and Formulas'!$K$41+(('Data Tool'!$D$9*'Data and Formulas'!$K$42)+('Data Tool'!$F$9*'Data and Formulas'!$K$45)+('Data Tool'!$G$9*'Data and Formulas'!$K$46)))) &gt;='Data and Formulas'!$M$54), Decile!$K133, IF(AND(('Data Tool'!$D$10/('Data and Formulas'!$K$41+(('Data Tool'!$D$9*'Data and Formulas'!$K$42)+('Data Tool'!$F$9*'Data and Formulas'!$K$45)+('Data Tool'!$G$9*'Data and Formulas'!$K$46))))&lt;'Data and Formulas'!$O$54, ('Data Tool'!$D$10/('Data and Formulas'!$K$41+(('Data Tool'!$D$9*'Data and Formulas'!$K$42)+('Data Tool'!$F$9*'Data and Formulas'!$K$45)+('Data Tool'!$G$9*'Data and Formulas'!$K$46)))) &gt;='Data and Formulas'!$N$54), Decile!$L133, IF(('Data Tool'!$D$10/('Data and Formulas'!$K$41+(('Data Tool'!$D$9*'Data and Formulas'!$K$42)+('Data Tool'!$F$9*'Data and Formulas'!$K$45)+('Data Tool'!$G$9*'Data and Formulas'!$K$46))))&gt;='Data and Formulas'!$O$54, Decile!$M133))))))))))</f>
        <v>2.7107720013269513E-3</v>
      </c>
      <c r="H33" s="27"/>
      <c r="I33" s="229">
        <f>VLOOKUP(I15,Ranking!AP40:AQ68,2,TRUE)</f>
        <v>0.57099999999999995</v>
      </c>
      <c r="J33" s="27">
        <f t="shared" si="4"/>
        <v>0</v>
      </c>
      <c r="K33" s="27">
        <f t="shared" si="5"/>
        <v>0.57099999999999995</v>
      </c>
      <c r="L33" s="222">
        <f t="shared" si="6"/>
        <v>0</v>
      </c>
      <c r="M33" s="17"/>
      <c r="N33" s="17"/>
      <c r="AE33" s="39"/>
    </row>
    <row r="34" spans="2:31" ht="18.75">
      <c r="B34" s="38" t="s">
        <v>122</v>
      </c>
      <c r="C34" s="26"/>
      <c r="D34" s="26"/>
      <c r="E34" s="27">
        <f>IF(('Data Tool'!$D$10/('Data and Formulas'!$K$41+(('Data Tool'!$D$9*'Data and Formulas'!$K$42)+('Data Tool'!$F$9*'Data and Formulas'!$K$45)+('Data Tool'!$G$9*'Data and Formulas'!$K$46))))&lt;'Data and Formulas'!$G$54, Decile!$D32, IF(AND(('Data Tool'!$D$10/('Data and Formulas'!$K$41+(('Data Tool'!$D$9*'Data and Formulas'!$K$42)+('Data Tool'!$F$9*'Data and Formulas'!$K$45)+('Data Tool'!$G$9*'Data and Formulas'!$K$46))))&lt;'Data and Formulas'!$H$54, ('Data Tool'!$D$10/('Data and Formulas'!$K$41+(('Data Tool'!$D$9*'Data and Formulas'!$K$42)+('Data Tool'!$F$9*'Data and Formulas'!$K$45)+('Data Tool'!$G$9*'Data and Formulas'!$K$46)))) &gt;='Data and Formulas'!$G$54), Decile!$E32, IF(AND(('Data Tool'!$D$10/('Data and Formulas'!$K$41+(('Data Tool'!$D$9*'Data and Formulas'!$K$42)+('Data Tool'!$F$9*'Data and Formulas'!$K$45)+('Data Tool'!$G$9*'Data and Formulas'!$K$46))))&lt;'Data and Formulas'!$I$54, ('Data Tool'!$D$10/('Data and Formulas'!$K$41+(('Data Tool'!$D$9*'Data and Formulas'!$K$42)+('Data Tool'!$F$9*'Data and Formulas'!$K$45)+('Data Tool'!$G$9*'Data and Formulas'!$K$46)))) &gt;='Data and Formulas'!$H$54), Decile!$F32, IF(AND(('Data Tool'!$D$10/('Data and Formulas'!$K$41+(('Data Tool'!$D$9*'Data and Formulas'!$K$42)+('Data Tool'!$F$9*'Data and Formulas'!$K$45)+('Data Tool'!$G$9*'Data and Formulas'!$K$46))))&lt;'Data and Formulas'!$J$54, ('Data Tool'!$D$10/('Data and Formulas'!$K$41+(('Data Tool'!$D$9*'Data and Formulas'!$K$42)+('Data Tool'!$F$9*'Data and Formulas'!$K$45)+('Data Tool'!$G$9*'Data and Formulas'!$K$46)))) &gt;='Data and Formulas'!$I$54), Decile!$G32, IF(AND(('Data Tool'!$D$10/('Data and Formulas'!$K$41+(('Data Tool'!$D$9*'Data and Formulas'!$K$42)+('Data Tool'!$F$9*'Data and Formulas'!$K$45)+('Data Tool'!$G$9*'Data and Formulas'!$K$46))))&lt;'Data and Formulas'!$K$54, ('Data Tool'!$D$10/('Data and Formulas'!$K$41+(('Data Tool'!$D$9*'Data and Formulas'!$K$42)+('Data Tool'!$F$9*'Data and Formulas'!$K$45)+('Data Tool'!$G$9*'Data and Formulas'!$K$46)))) &gt;='Data and Formulas'!$J$54), Decile!$H32, IF(AND(('Data Tool'!$D$10/('Data and Formulas'!$K$41+(('Data Tool'!$D$9*'Data and Formulas'!$K$42)+('Data Tool'!$F$9*'Data and Formulas'!$K$45)+('Data Tool'!$G$9*'Data and Formulas'!$K$46))))&lt;'Data and Formulas'!$L$54, ('Data Tool'!$D$10/('Data and Formulas'!$K$41+(('Data Tool'!$D$9*'Data and Formulas'!$K$42)+('Data Tool'!$F$9*'Data and Formulas'!$K$45)+('Data Tool'!$G$9*'Data and Formulas'!$K$46)))) &gt;='Data and Formulas'!$K$54), Decile!$I32, IF(AND(('Data Tool'!$D$10/('Data and Formulas'!$K$41+(('Data Tool'!$D$9*'Data and Formulas'!$K$42)+('Data Tool'!$F$9*'Data and Formulas'!$K$45)+('Data Tool'!$G$9*'Data and Formulas'!$K$46))))&lt;'Data and Formulas'!$M$54, ('Data Tool'!$D$10/('Data and Formulas'!$K$41+(('Data Tool'!$D$9*'Data and Formulas'!$K$42)+('Data Tool'!$F$9*'Data and Formulas'!$K$45)+('Data Tool'!$G$9*'Data and Formulas'!$K$46)))) &gt;='Data and Formulas'!$L$54), Decile!$J32, IF(AND(('Data Tool'!$D$10/('Data and Formulas'!$K$41+(('Data Tool'!$D$9*'Data and Formulas'!$K$42)+('Data Tool'!$F$9*'Data and Formulas'!$K$45)+('Data Tool'!$G$9*'Data and Formulas'!$K$46))))&lt;'Data and Formulas'!$N$54, ('Data Tool'!$D$10/('Data and Formulas'!$K$41+(('Data Tool'!$D$9*'Data and Formulas'!$K$42)+('Data Tool'!$F$9*'Data and Formulas'!$K$45)+('Data Tool'!$G$9*'Data and Formulas'!$K$46)))) &gt;='Data and Formulas'!$M$54), Decile!$K32, IF(AND(('Data Tool'!$D$10/('Data and Formulas'!$K$41+(('Data Tool'!$D$9*'Data and Formulas'!$K$42)+('Data Tool'!$F$9*'Data and Formulas'!$K$45)+('Data Tool'!$G$9*'Data and Formulas'!$K$46))))&lt;'Data and Formulas'!$O$54, ('Data Tool'!$D$10/('Data and Formulas'!$K$41+(('Data Tool'!$D$9*'Data and Formulas'!$K$42)+('Data Tool'!$F$9*'Data and Formulas'!$K$45)+('Data Tool'!$G$9*'Data and Formulas'!$K$46)))) &gt;='Data and Formulas'!$N$54), Decile!$L32, IF(('Data Tool'!$D$10/('Data and Formulas'!$K$41+(('Data Tool'!$D$9*'Data and Formulas'!$K$42)+('Data Tool'!$F$9*'Data and Formulas'!$K$45)+('Data Tool'!$G$9*'Data and Formulas'!$K$46))))&gt;='Data and Formulas'!$O$54, Decile!$M32))))))))))</f>
        <v>7.2477776818848705E-2</v>
      </c>
      <c r="F34" s="27">
        <f>IF(('Data Tool'!$D$10/('Data and Formulas'!$K$41+(('Data Tool'!$D$9*'Data and Formulas'!$K$42)+('Data Tool'!$F$9*'Data and Formulas'!$K$45)+('Data Tool'!$G$9*'Data and Formulas'!$K$46))))&lt;'Data and Formulas'!$G$54, Decile!$D83, IF(AND(('Data Tool'!$D$10/('Data and Formulas'!$K$41+(('Data Tool'!$D$9*'Data and Formulas'!$K$42)+('Data Tool'!$F$9*'Data and Formulas'!$K$45)+('Data Tool'!$G$9*'Data and Formulas'!$K$46))))&lt;'Data and Formulas'!$H$54, ('Data Tool'!$D$10/('Data and Formulas'!$K$41+(('Data Tool'!$D$9*'Data and Formulas'!$K$42)+('Data Tool'!$F$9*'Data and Formulas'!$K$45)+('Data Tool'!$G$9*'Data and Formulas'!$K$46)))) &gt;='Data and Formulas'!$G$54), Decile!$E83, IF(AND(('Data Tool'!$D$10/('Data and Formulas'!$K$41+(('Data Tool'!$D$9*'Data and Formulas'!$K$42)+('Data Tool'!$F$9*'Data and Formulas'!$K$45)+('Data Tool'!$G$9*'Data and Formulas'!$K$46))))&lt;'Data and Formulas'!$I$54, ('Data Tool'!$D$10/('Data and Formulas'!$K$41+(('Data Tool'!$D$9*'Data and Formulas'!$K$42)+('Data Tool'!$F$9*'Data and Formulas'!$K$45)+('Data Tool'!$G$9*'Data and Formulas'!$K$46)))) &gt;='Data and Formulas'!$H$54), Decile!$F83, IF(AND(('Data Tool'!$D$10/('Data and Formulas'!$K$41+(('Data Tool'!$D$9*'Data and Formulas'!$K$42)+('Data Tool'!$F$9*'Data and Formulas'!$K$45)+('Data Tool'!$G$9*'Data and Formulas'!$K$46))))&lt;'Data and Formulas'!$J$54, ('Data Tool'!$D$10/('Data and Formulas'!$K$41+(('Data Tool'!$D$9*'Data and Formulas'!$K$42)+('Data Tool'!$F$9*'Data and Formulas'!$K$45)+('Data Tool'!$G$9*'Data and Formulas'!$K$46)))) &gt;='Data and Formulas'!$I$54), Decile!$G83, IF(AND(('Data Tool'!$D$10/('Data and Formulas'!$K$41+(('Data Tool'!$D$9*'Data and Formulas'!$K$42)+('Data Tool'!$F$9*'Data and Formulas'!$K$45)+('Data Tool'!$G$9*'Data and Formulas'!$K$46))))&lt;'Data and Formulas'!$K$54, ('Data Tool'!$D$10/('Data and Formulas'!$K$41+(('Data Tool'!$D$9*'Data and Formulas'!$K$42)+('Data Tool'!$F$9*'Data and Formulas'!$K$45)+('Data Tool'!$G$9*'Data and Formulas'!$K$46)))) &gt;='Data and Formulas'!$J$54), Decile!$H83, IF(AND(('Data Tool'!$D$10/('Data and Formulas'!$K$41+(('Data Tool'!$D$9*'Data and Formulas'!$K$42)+('Data Tool'!$F$9*'Data and Formulas'!$K$45)+('Data Tool'!$G$9*'Data and Formulas'!$K$46))))&lt;'Data and Formulas'!$L$54, ('Data Tool'!$D$10/('Data and Formulas'!$K$41+(('Data Tool'!$D$9*'Data and Formulas'!$K$42)+('Data Tool'!$F$9*'Data and Formulas'!$K$45)+('Data Tool'!$G$9*'Data and Formulas'!$K$46)))) &gt;='Data and Formulas'!$K$54), Decile!$I83, IF(AND(('Data Tool'!$D$10/('Data and Formulas'!$K$41+(('Data Tool'!$D$9*'Data and Formulas'!$K$42)+('Data Tool'!$F$9*'Data and Formulas'!$K$45)+('Data Tool'!$G$9*'Data and Formulas'!$K$46))))&lt;'Data and Formulas'!$M$54, ('Data Tool'!$D$10/('Data and Formulas'!$K$41+(('Data Tool'!$D$9*'Data and Formulas'!$K$42)+('Data Tool'!$F$9*'Data and Formulas'!$K$45)+('Data Tool'!$G$9*'Data and Formulas'!$K$46)))) &gt;='Data and Formulas'!$L$54), Decile!$J83, IF(AND(('Data Tool'!$D$10/('Data and Formulas'!$K$41+(('Data Tool'!$D$9*'Data and Formulas'!$K$42)+('Data Tool'!$F$9*'Data and Formulas'!$K$45)+('Data Tool'!$G$9*'Data and Formulas'!$K$46))))&lt;'Data and Formulas'!$N$54, ('Data Tool'!$D$10/('Data and Formulas'!$K$41+(('Data Tool'!$D$9*'Data and Formulas'!$K$42)+('Data Tool'!$F$9*'Data and Formulas'!$K$45)+('Data Tool'!$G$9*'Data and Formulas'!$K$46)))) &gt;='Data and Formulas'!$M$54), Decile!$K83, IF(AND(('Data Tool'!$D$10/('Data and Formulas'!$K$41+(('Data Tool'!$D$9*'Data and Formulas'!$K$42)+('Data Tool'!$F$9*'Data and Formulas'!$K$45)+('Data Tool'!$G$9*'Data and Formulas'!$K$46))))&lt;'Data and Formulas'!$O$54, ('Data Tool'!$D$10/('Data and Formulas'!$K$41+(('Data Tool'!$D$9*'Data and Formulas'!$K$42)+('Data Tool'!$F$9*'Data and Formulas'!$K$45)+('Data Tool'!$G$9*'Data and Formulas'!$K$46)))) &gt;='Data and Formulas'!$N$54), Decile!$L83, IF(('Data Tool'!$D$10/('Data and Formulas'!$K$41+(('Data Tool'!$D$9*'Data and Formulas'!$K$42)+('Data Tool'!$F$9*'Data and Formulas'!$K$45)+('Data Tool'!$G$9*'Data and Formulas'!$K$46))))&gt;='Data and Formulas'!$O$54, Decile!$M83))))))))))</f>
        <v>6.769806946364082E-2</v>
      </c>
      <c r="G34" s="27">
        <f>IF(('Data Tool'!$D$10/('Data and Formulas'!$K$41+(('Data Tool'!$D$9*'Data and Formulas'!$K$42)+('Data Tool'!$F$9*'Data and Formulas'!$K$45)+('Data Tool'!$G$9*'Data and Formulas'!$K$46))))&lt;'Data and Formulas'!$G$54, Decile!$D134, IF(AND(('Data Tool'!$D$10/('Data and Formulas'!$K$41+(('Data Tool'!$D$9*'Data and Formulas'!$K$42)+('Data Tool'!$F$9*'Data and Formulas'!$K$45)+('Data Tool'!$G$9*'Data and Formulas'!$K$46))))&lt;'Data and Formulas'!$H$54, ('Data Tool'!$D$10/('Data and Formulas'!$K$41+(('Data Tool'!$D$9*'Data and Formulas'!$K$42)+('Data Tool'!$F$9*'Data and Formulas'!$K$45)+('Data Tool'!$G$9*'Data and Formulas'!$K$46)))) &gt;='Data and Formulas'!$G$54), Decile!$E134, IF(AND(('Data Tool'!$D$10/('Data and Formulas'!$K$41+(('Data Tool'!$D$9*'Data and Formulas'!$K$42)+('Data Tool'!$F$9*'Data and Formulas'!$K$45)+('Data Tool'!$G$9*'Data and Formulas'!$K$46))))&lt;'Data and Formulas'!$I$54, ('Data Tool'!$D$10/('Data and Formulas'!$K$41+(('Data Tool'!$D$9*'Data and Formulas'!$K$42)+('Data Tool'!$F$9*'Data and Formulas'!$K$45)+('Data Tool'!$G$9*'Data and Formulas'!$K$46)))) &gt;='Data and Formulas'!$H$54), Decile!$F134, IF(AND(('Data Tool'!$D$10/('Data and Formulas'!$K$41+(('Data Tool'!$D$9*'Data and Formulas'!$K$42)+('Data Tool'!$F$9*'Data and Formulas'!$K$45)+('Data Tool'!$G$9*'Data and Formulas'!$K$46))))&lt;'Data and Formulas'!$J$54, ('Data Tool'!$D$10/('Data and Formulas'!$K$41+(('Data Tool'!$D$9*'Data and Formulas'!$K$42)+('Data Tool'!$F$9*'Data and Formulas'!$K$45)+('Data Tool'!$G$9*'Data and Formulas'!$K$46)))) &gt;='Data and Formulas'!$I$54), Decile!$G134, IF(AND(('Data Tool'!$D$10/('Data and Formulas'!$K$41+(('Data Tool'!$D$9*'Data and Formulas'!$K$42)+('Data Tool'!$F$9*'Data and Formulas'!$K$45)+('Data Tool'!$G$9*'Data and Formulas'!$K$46))))&lt;'Data and Formulas'!$K$54, ('Data Tool'!$D$10/('Data and Formulas'!$K$41+(('Data Tool'!$D$9*'Data and Formulas'!$K$42)+('Data Tool'!$F$9*'Data and Formulas'!$K$45)+('Data Tool'!$G$9*'Data and Formulas'!$K$46)))) &gt;='Data and Formulas'!$J$54), Decile!$H134, IF(AND(('Data Tool'!$D$10/('Data and Formulas'!$K$41+(('Data Tool'!$D$9*'Data and Formulas'!$K$42)+('Data Tool'!$F$9*'Data and Formulas'!$K$45)+('Data Tool'!$G$9*'Data and Formulas'!$K$46))))&lt;'Data and Formulas'!$L$54, ('Data Tool'!$D$10/('Data and Formulas'!$K$41+(('Data Tool'!$D$9*'Data and Formulas'!$K$42)+('Data Tool'!$F$9*'Data and Formulas'!$K$45)+('Data Tool'!$G$9*'Data and Formulas'!$K$46)))) &gt;='Data and Formulas'!$K$54), Decile!$I134, IF(AND(('Data Tool'!$D$10/('Data and Formulas'!$K$41+(('Data Tool'!$D$9*'Data and Formulas'!$K$42)+('Data Tool'!$F$9*'Data and Formulas'!$K$45)+('Data Tool'!$G$9*'Data and Formulas'!$K$46))))&lt;'Data and Formulas'!$M$54, ('Data Tool'!$D$10/('Data and Formulas'!$K$41+(('Data Tool'!$D$9*'Data and Formulas'!$K$42)+('Data Tool'!$F$9*'Data and Formulas'!$K$45)+('Data Tool'!$G$9*'Data and Formulas'!$K$46)))) &gt;='Data and Formulas'!$L$54), Decile!$J134, IF(AND(('Data Tool'!$D$10/('Data and Formulas'!$K$41+(('Data Tool'!$D$9*'Data and Formulas'!$K$42)+('Data Tool'!$F$9*'Data and Formulas'!$K$45)+('Data Tool'!$G$9*'Data and Formulas'!$K$46))))&lt;'Data and Formulas'!$N$54, ('Data Tool'!$D$10/('Data and Formulas'!$K$41+(('Data Tool'!$D$9*'Data and Formulas'!$K$42)+('Data Tool'!$F$9*'Data and Formulas'!$K$45)+('Data Tool'!$G$9*'Data and Formulas'!$K$46)))) &gt;='Data and Formulas'!$M$54), Decile!$K134, IF(AND(('Data Tool'!$D$10/('Data and Formulas'!$K$41+(('Data Tool'!$D$9*'Data and Formulas'!$K$42)+('Data Tool'!$F$9*'Data and Formulas'!$K$45)+('Data Tool'!$G$9*'Data and Formulas'!$K$46))))&lt;'Data and Formulas'!$O$54, ('Data Tool'!$D$10/('Data and Formulas'!$K$41+(('Data Tool'!$D$9*'Data and Formulas'!$K$42)+('Data Tool'!$F$9*'Data and Formulas'!$K$45)+('Data Tool'!$G$9*'Data and Formulas'!$K$46)))) &gt;='Data and Formulas'!$N$54), Decile!$L134, IF(('Data Tool'!$D$10/('Data and Formulas'!$K$41+(('Data Tool'!$D$9*'Data and Formulas'!$K$42)+('Data Tool'!$F$9*'Data and Formulas'!$K$45)+('Data Tool'!$G$9*'Data and Formulas'!$K$46))))&gt;='Data and Formulas'!$O$54, Decile!$M134))))))))))</f>
        <v>6.5551395668451737E-2</v>
      </c>
      <c r="H34" s="27"/>
      <c r="I34" s="229">
        <f>VLOOKUP(I16,Ranking!AT40:AU68,2,TRUE)</f>
        <v>0.25</v>
      </c>
      <c r="J34" s="27">
        <f t="shared" si="4"/>
        <v>0.25</v>
      </c>
      <c r="K34" s="27">
        <f t="shared" si="5"/>
        <v>0</v>
      </c>
      <c r="L34" s="222">
        <f t="shared" si="6"/>
        <v>0</v>
      </c>
      <c r="M34" s="17"/>
      <c r="N34" s="201" t="s">
        <v>148</v>
      </c>
      <c r="O34" s="1"/>
      <c r="P34" s="1"/>
      <c r="Q34" s="1"/>
      <c r="R34" s="1"/>
      <c r="S34" s="1"/>
      <c r="T34" s="1"/>
      <c r="U34" s="1"/>
      <c r="V34" s="1"/>
      <c r="W34" s="2"/>
      <c r="AE34" s="4"/>
    </row>
    <row r="35" spans="2:31">
      <c r="B35" s="38" t="s">
        <v>132</v>
      </c>
      <c r="C35" s="26"/>
      <c r="D35" s="26"/>
      <c r="E35" s="27">
        <f>IF(('Data Tool'!$D$10/('Data and Formulas'!$K$41+(('Data Tool'!$D$9*'Data and Formulas'!$K$42)+('Data Tool'!$F$9*'Data and Formulas'!$K$45)+('Data Tool'!$G$9*'Data and Formulas'!$K$46))))&lt;'Data and Formulas'!$G$54, Decile!$D33, IF(AND(('Data Tool'!$D$10/('Data and Formulas'!$K$41+(('Data Tool'!$D$9*'Data and Formulas'!$K$42)+('Data Tool'!$F$9*'Data and Formulas'!$K$45)+('Data Tool'!$G$9*'Data and Formulas'!$K$46))))&lt;'Data and Formulas'!$H$54, ('Data Tool'!$D$10/('Data and Formulas'!$K$41+(('Data Tool'!$D$9*'Data and Formulas'!$K$42)+('Data Tool'!$F$9*'Data and Formulas'!$K$45)+('Data Tool'!$G$9*'Data and Formulas'!$K$46)))) &gt;='Data and Formulas'!$G$54), Decile!$E33, IF(AND(('Data Tool'!$D$10/('Data and Formulas'!$K$41+(('Data Tool'!$D$9*'Data and Formulas'!$K$42)+('Data Tool'!$F$9*'Data and Formulas'!$K$45)+('Data Tool'!$G$9*'Data and Formulas'!$K$46))))&lt;'Data and Formulas'!$I$54, ('Data Tool'!$D$10/('Data and Formulas'!$K$41+(('Data Tool'!$D$9*'Data and Formulas'!$K$42)+('Data Tool'!$F$9*'Data and Formulas'!$K$45)+('Data Tool'!$G$9*'Data and Formulas'!$K$46)))) &gt;='Data and Formulas'!$H$54), Decile!$F33, IF(AND(('Data Tool'!$D$10/('Data and Formulas'!$K$41+(('Data Tool'!$D$9*'Data and Formulas'!$K$42)+('Data Tool'!$F$9*'Data and Formulas'!$K$45)+('Data Tool'!$G$9*'Data and Formulas'!$K$46))))&lt;'Data and Formulas'!$J$54, ('Data Tool'!$D$10/('Data and Formulas'!$K$41+(('Data Tool'!$D$9*'Data and Formulas'!$K$42)+('Data Tool'!$F$9*'Data and Formulas'!$K$45)+('Data Tool'!$G$9*'Data and Formulas'!$K$46)))) &gt;='Data and Formulas'!$I$54), Decile!$G33, IF(AND(('Data Tool'!$D$10/('Data and Formulas'!$K$41+(('Data Tool'!$D$9*'Data and Formulas'!$K$42)+('Data Tool'!$F$9*'Data and Formulas'!$K$45)+('Data Tool'!$G$9*'Data and Formulas'!$K$46))))&lt;'Data and Formulas'!$K$54, ('Data Tool'!$D$10/('Data and Formulas'!$K$41+(('Data Tool'!$D$9*'Data and Formulas'!$K$42)+('Data Tool'!$F$9*'Data and Formulas'!$K$45)+('Data Tool'!$G$9*'Data and Formulas'!$K$46)))) &gt;='Data and Formulas'!$J$54), Decile!$H33, IF(AND(('Data Tool'!$D$10/('Data and Formulas'!$K$41+(('Data Tool'!$D$9*'Data and Formulas'!$K$42)+('Data Tool'!$F$9*'Data and Formulas'!$K$45)+('Data Tool'!$G$9*'Data and Formulas'!$K$46))))&lt;'Data and Formulas'!$L$54, ('Data Tool'!$D$10/('Data and Formulas'!$K$41+(('Data Tool'!$D$9*'Data and Formulas'!$K$42)+('Data Tool'!$F$9*'Data and Formulas'!$K$45)+('Data Tool'!$G$9*'Data and Formulas'!$K$46)))) &gt;='Data and Formulas'!$K$54), Decile!$I33, IF(AND(('Data Tool'!$D$10/('Data and Formulas'!$K$41+(('Data Tool'!$D$9*'Data and Formulas'!$K$42)+('Data Tool'!$F$9*'Data and Formulas'!$K$45)+('Data Tool'!$G$9*'Data and Formulas'!$K$46))))&lt;'Data and Formulas'!$M$54, ('Data Tool'!$D$10/('Data and Formulas'!$K$41+(('Data Tool'!$D$9*'Data and Formulas'!$K$42)+('Data Tool'!$F$9*'Data and Formulas'!$K$45)+('Data Tool'!$G$9*'Data and Formulas'!$K$46)))) &gt;='Data and Formulas'!$L$54), Decile!$J33, IF(AND(('Data Tool'!$D$10/('Data and Formulas'!$K$41+(('Data Tool'!$D$9*'Data and Formulas'!$K$42)+('Data Tool'!$F$9*'Data and Formulas'!$K$45)+('Data Tool'!$G$9*'Data and Formulas'!$K$46))))&lt;'Data and Formulas'!$N$54, ('Data Tool'!$D$10/('Data and Formulas'!$K$41+(('Data Tool'!$D$9*'Data and Formulas'!$K$42)+('Data Tool'!$F$9*'Data and Formulas'!$K$45)+('Data Tool'!$G$9*'Data and Formulas'!$K$46)))) &gt;='Data and Formulas'!$M$54), Decile!$K33, IF(AND(('Data Tool'!$D$10/('Data and Formulas'!$K$41+(('Data Tool'!$D$9*'Data and Formulas'!$K$42)+('Data Tool'!$F$9*'Data and Formulas'!$K$45)+('Data Tool'!$G$9*'Data and Formulas'!$K$46))))&lt;'Data and Formulas'!$O$54, ('Data Tool'!$D$10/('Data and Formulas'!$K$41+(('Data Tool'!$D$9*'Data and Formulas'!$K$42)+('Data Tool'!$F$9*'Data and Formulas'!$K$45)+('Data Tool'!$G$9*'Data and Formulas'!$K$46)))) &gt;='Data and Formulas'!$N$54), Decile!$L33, IF(('Data Tool'!$D$10/('Data and Formulas'!$K$41+(('Data Tool'!$D$9*'Data and Formulas'!$K$42)+('Data Tool'!$F$9*'Data and Formulas'!$K$45)+('Data Tool'!$G$9*'Data and Formulas'!$K$46))))&gt;='Data and Formulas'!$O$54, Decile!$M33))))))))))</f>
        <v>6.9111935790109616E-2</v>
      </c>
      <c r="F35" s="27">
        <f>IF(('Data Tool'!$D$10/('Data and Formulas'!$K$41+(('Data Tool'!$D$9*'Data and Formulas'!$K$42)+('Data Tool'!$F$9*'Data and Formulas'!$K$45)+('Data Tool'!$G$9*'Data and Formulas'!$K$46))))&lt;'Data and Formulas'!$G$54, Decile!$D84, IF(AND(('Data Tool'!$D$10/('Data and Formulas'!$K$41+(('Data Tool'!$D$9*'Data and Formulas'!$K$42)+('Data Tool'!$F$9*'Data and Formulas'!$K$45)+('Data Tool'!$G$9*'Data and Formulas'!$K$46))))&lt;'Data and Formulas'!$H$54, ('Data Tool'!$D$10/('Data and Formulas'!$K$41+(('Data Tool'!$D$9*'Data and Formulas'!$K$42)+('Data Tool'!$F$9*'Data and Formulas'!$K$45)+('Data Tool'!$G$9*'Data and Formulas'!$K$46)))) &gt;='Data and Formulas'!$G$54), Decile!$E84, IF(AND(('Data Tool'!$D$10/('Data and Formulas'!$K$41+(('Data Tool'!$D$9*'Data and Formulas'!$K$42)+('Data Tool'!$F$9*'Data and Formulas'!$K$45)+('Data Tool'!$G$9*'Data and Formulas'!$K$46))))&lt;'Data and Formulas'!$I$54, ('Data Tool'!$D$10/('Data and Formulas'!$K$41+(('Data Tool'!$D$9*'Data and Formulas'!$K$42)+('Data Tool'!$F$9*'Data and Formulas'!$K$45)+('Data Tool'!$G$9*'Data and Formulas'!$K$46)))) &gt;='Data and Formulas'!$H$54), Decile!$F84, IF(AND(('Data Tool'!$D$10/('Data and Formulas'!$K$41+(('Data Tool'!$D$9*'Data and Formulas'!$K$42)+('Data Tool'!$F$9*'Data and Formulas'!$K$45)+('Data Tool'!$G$9*'Data and Formulas'!$K$46))))&lt;'Data and Formulas'!$J$54, ('Data Tool'!$D$10/('Data and Formulas'!$K$41+(('Data Tool'!$D$9*'Data and Formulas'!$K$42)+('Data Tool'!$F$9*'Data and Formulas'!$K$45)+('Data Tool'!$G$9*'Data and Formulas'!$K$46)))) &gt;='Data and Formulas'!$I$54), Decile!$G84, IF(AND(('Data Tool'!$D$10/('Data and Formulas'!$K$41+(('Data Tool'!$D$9*'Data and Formulas'!$K$42)+('Data Tool'!$F$9*'Data and Formulas'!$K$45)+('Data Tool'!$G$9*'Data and Formulas'!$K$46))))&lt;'Data and Formulas'!$K$54, ('Data Tool'!$D$10/('Data and Formulas'!$K$41+(('Data Tool'!$D$9*'Data and Formulas'!$K$42)+('Data Tool'!$F$9*'Data and Formulas'!$K$45)+('Data Tool'!$G$9*'Data and Formulas'!$K$46)))) &gt;='Data and Formulas'!$J$54), Decile!$H84, IF(AND(('Data Tool'!$D$10/('Data and Formulas'!$K$41+(('Data Tool'!$D$9*'Data and Formulas'!$K$42)+('Data Tool'!$F$9*'Data and Formulas'!$K$45)+('Data Tool'!$G$9*'Data and Formulas'!$K$46))))&lt;'Data and Formulas'!$L$54, ('Data Tool'!$D$10/('Data and Formulas'!$K$41+(('Data Tool'!$D$9*'Data and Formulas'!$K$42)+('Data Tool'!$F$9*'Data and Formulas'!$K$45)+('Data Tool'!$G$9*'Data and Formulas'!$K$46)))) &gt;='Data and Formulas'!$K$54), Decile!$I84, IF(AND(('Data Tool'!$D$10/('Data and Formulas'!$K$41+(('Data Tool'!$D$9*'Data and Formulas'!$K$42)+('Data Tool'!$F$9*'Data and Formulas'!$K$45)+('Data Tool'!$G$9*'Data and Formulas'!$K$46))))&lt;'Data and Formulas'!$M$54, ('Data Tool'!$D$10/('Data and Formulas'!$K$41+(('Data Tool'!$D$9*'Data and Formulas'!$K$42)+('Data Tool'!$F$9*'Data and Formulas'!$K$45)+('Data Tool'!$G$9*'Data and Formulas'!$K$46)))) &gt;='Data and Formulas'!$L$54), Decile!$J84, IF(AND(('Data Tool'!$D$10/('Data and Formulas'!$K$41+(('Data Tool'!$D$9*'Data and Formulas'!$K$42)+('Data Tool'!$F$9*'Data and Formulas'!$K$45)+('Data Tool'!$G$9*'Data and Formulas'!$K$46))))&lt;'Data and Formulas'!$N$54, ('Data Tool'!$D$10/('Data and Formulas'!$K$41+(('Data Tool'!$D$9*'Data and Formulas'!$K$42)+('Data Tool'!$F$9*'Data and Formulas'!$K$45)+('Data Tool'!$G$9*'Data and Formulas'!$K$46)))) &gt;='Data and Formulas'!$M$54), Decile!$K84, IF(AND(('Data Tool'!$D$10/('Data and Formulas'!$K$41+(('Data Tool'!$D$9*'Data and Formulas'!$K$42)+('Data Tool'!$F$9*'Data and Formulas'!$K$45)+('Data Tool'!$G$9*'Data and Formulas'!$K$46))))&lt;'Data and Formulas'!$O$54, ('Data Tool'!$D$10/('Data and Formulas'!$K$41+(('Data Tool'!$D$9*'Data and Formulas'!$K$42)+('Data Tool'!$F$9*'Data and Formulas'!$K$45)+('Data Tool'!$G$9*'Data and Formulas'!$K$46)))) &gt;='Data and Formulas'!$N$54), Decile!$L84, IF(('Data Tool'!$D$10/('Data and Formulas'!$K$41+(('Data Tool'!$D$9*'Data and Formulas'!$K$42)+('Data Tool'!$F$9*'Data and Formulas'!$K$45)+('Data Tool'!$G$9*'Data and Formulas'!$K$46))))&gt;='Data and Formulas'!$O$54, Decile!$M84))))))))))</f>
        <v>7.0248339203709487E-2</v>
      </c>
      <c r="G35" s="27">
        <f>IF(('Data Tool'!$D$10/('Data and Formulas'!$K$41+(('Data Tool'!$D$9*'Data and Formulas'!$K$42)+('Data Tool'!$F$9*'Data and Formulas'!$K$45)+('Data Tool'!$G$9*'Data and Formulas'!$K$46))))&lt;'Data and Formulas'!$G$54, Decile!$D135, IF(AND(('Data Tool'!$D$10/('Data and Formulas'!$K$41+(('Data Tool'!$D$9*'Data and Formulas'!$K$42)+('Data Tool'!$F$9*'Data and Formulas'!$K$45)+('Data Tool'!$G$9*'Data and Formulas'!$K$46))))&lt;'Data and Formulas'!$H$54, ('Data Tool'!$D$10/('Data and Formulas'!$K$41+(('Data Tool'!$D$9*'Data and Formulas'!$K$42)+('Data Tool'!$F$9*'Data and Formulas'!$K$45)+('Data Tool'!$G$9*'Data and Formulas'!$K$46)))) &gt;='Data and Formulas'!$G$54), Decile!$E135, IF(AND(('Data Tool'!$D$10/('Data and Formulas'!$K$41+(('Data Tool'!$D$9*'Data and Formulas'!$K$42)+('Data Tool'!$F$9*'Data and Formulas'!$K$45)+('Data Tool'!$G$9*'Data and Formulas'!$K$46))))&lt;'Data and Formulas'!$I$54, ('Data Tool'!$D$10/('Data and Formulas'!$K$41+(('Data Tool'!$D$9*'Data and Formulas'!$K$42)+('Data Tool'!$F$9*'Data and Formulas'!$K$45)+('Data Tool'!$G$9*'Data and Formulas'!$K$46)))) &gt;='Data and Formulas'!$H$54), Decile!$F135, IF(AND(('Data Tool'!$D$10/('Data and Formulas'!$K$41+(('Data Tool'!$D$9*'Data and Formulas'!$K$42)+('Data Tool'!$F$9*'Data and Formulas'!$K$45)+('Data Tool'!$G$9*'Data and Formulas'!$K$46))))&lt;'Data and Formulas'!$J$54, ('Data Tool'!$D$10/('Data and Formulas'!$K$41+(('Data Tool'!$D$9*'Data and Formulas'!$K$42)+('Data Tool'!$F$9*'Data and Formulas'!$K$45)+('Data Tool'!$G$9*'Data and Formulas'!$K$46)))) &gt;='Data and Formulas'!$I$54), Decile!$G135, IF(AND(('Data Tool'!$D$10/('Data and Formulas'!$K$41+(('Data Tool'!$D$9*'Data and Formulas'!$K$42)+('Data Tool'!$F$9*'Data and Formulas'!$K$45)+('Data Tool'!$G$9*'Data and Formulas'!$K$46))))&lt;'Data and Formulas'!$K$54, ('Data Tool'!$D$10/('Data and Formulas'!$K$41+(('Data Tool'!$D$9*'Data and Formulas'!$K$42)+('Data Tool'!$F$9*'Data and Formulas'!$K$45)+('Data Tool'!$G$9*'Data and Formulas'!$K$46)))) &gt;='Data and Formulas'!$J$54), Decile!$H135, IF(AND(('Data Tool'!$D$10/('Data and Formulas'!$K$41+(('Data Tool'!$D$9*'Data and Formulas'!$K$42)+('Data Tool'!$F$9*'Data and Formulas'!$K$45)+('Data Tool'!$G$9*'Data and Formulas'!$K$46))))&lt;'Data and Formulas'!$L$54, ('Data Tool'!$D$10/('Data and Formulas'!$K$41+(('Data Tool'!$D$9*'Data and Formulas'!$K$42)+('Data Tool'!$F$9*'Data and Formulas'!$K$45)+('Data Tool'!$G$9*'Data and Formulas'!$K$46)))) &gt;='Data and Formulas'!$K$54), Decile!$I135, IF(AND(('Data Tool'!$D$10/('Data and Formulas'!$K$41+(('Data Tool'!$D$9*'Data and Formulas'!$K$42)+('Data Tool'!$F$9*'Data and Formulas'!$K$45)+('Data Tool'!$G$9*'Data and Formulas'!$K$46))))&lt;'Data and Formulas'!$M$54, ('Data Tool'!$D$10/('Data and Formulas'!$K$41+(('Data Tool'!$D$9*'Data and Formulas'!$K$42)+('Data Tool'!$F$9*'Data and Formulas'!$K$45)+('Data Tool'!$G$9*'Data and Formulas'!$K$46)))) &gt;='Data and Formulas'!$L$54), Decile!$J135, IF(AND(('Data Tool'!$D$10/('Data and Formulas'!$K$41+(('Data Tool'!$D$9*'Data and Formulas'!$K$42)+('Data Tool'!$F$9*'Data and Formulas'!$K$45)+('Data Tool'!$G$9*'Data and Formulas'!$K$46))))&lt;'Data and Formulas'!$N$54, ('Data Tool'!$D$10/('Data and Formulas'!$K$41+(('Data Tool'!$D$9*'Data and Formulas'!$K$42)+('Data Tool'!$F$9*'Data and Formulas'!$K$45)+('Data Tool'!$G$9*'Data and Formulas'!$K$46)))) &gt;='Data and Formulas'!$M$54), Decile!$K135, IF(AND(('Data Tool'!$D$10/('Data and Formulas'!$K$41+(('Data Tool'!$D$9*'Data and Formulas'!$K$42)+('Data Tool'!$F$9*'Data and Formulas'!$K$45)+('Data Tool'!$G$9*'Data and Formulas'!$K$46))))&lt;'Data and Formulas'!$O$54, ('Data Tool'!$D$10/('Data and Formulas'!$K$41+(('Data Tool'!$D$9*'Data and Formulas'!$K$42)+('Data Tool'!$F$9*'Data and Formulas'!$K$45)+('Data Tool'!$G$9*'Data and Formulas'!$K$46)))) &gt;='Data and Formulas'!$N$54), Decile!$L135, IF(('Data Tool'!$D$10/('Data and Formulas'!$K$41+(('Data Tool'!$D$9*'Data and Formulas'!$K$42)+('Data Tool'!$F$9*'Data and Formulas'!$K$45)+('Data Tool'!$G$9*'Data and Formulas'!$K$46))))&gt;='Data and Formulas'!$O$54, Decile!$M135))))))))))</f>
        <v>6.8015733851476232E-2</v>
      </c>
      <c r="H35" s="27"/>
      <c r="I35" s="229">
        <f>VLOOKUP(I17,Ranking!AX40:AY68,2,TRUE)</f>
        <v>0.35699999999999998</v>
      </c>
      <c r="J35" s="27">
        <f t="shared" si="4"/>
        <v>0</v>
      </c>
      <c r="K35" s="27">
        <f t="shared" si="5"/>
        <v>0.35699999999999998</v>
      </c>
      <c r="L35" s="222">
        <f t="shared" si="6"/>
        <v>0</v>
      </c>
      <c r="M35" s="17"/>
      <c r="N35" s="3">
        <v>1</v>
      </c>
      <c r="O35" s="4">
        <v>2</v>
      </c>
      <c r="P35" s="4">
        <v>3</v>
      </c>
      <c r="Q35" s="4">
        <v>4</v>
      </c>
      <c r="R35" s="4">
        <v>5</v>
      </c>
      <c r="S35" s="4">
        <v>6</v>
      </c>
      <c r="T35" s="4">
        <v>7</v>
      </c>
      <c r="U35" s="4">
        <v>8</v>
      </c>
      <c r="V35" s="4">
        <v>9</v>
      </c>
      <c r="W35" s="5">
        <v>10</v>
      </c>
      <c r="AE35" s="4"/>
    </row>
    <row r="36" spans="2:31">
      <c r="B36" s="38" t="s">
        <v>133</v>
      </c>
      <c r="C36" s="26"/>
      <c r="D36" s="26"/>
      <c r="E36" s="27">
        <f>IF(('Data Tool'!$D$10/('Data and Formulas'!$K$41+(('Data Tool'!$D$9*'Data and Formulas'!$K$42)+('Data Tool'!$F$9*'Data and Formulas'!$K$45)+('Data Tool'!$G$9*'Data and Formulas'!$K$46))))&lt;'Data and Formulas'!$G$54, Decile!$D34, IF(AND(('Data Tool'!$D$10/('Data and Formulas'!$K$41+(('Data Tool'!$D$9*'Data and Formulas'!$K$42)+('Data Tool'!$F$9*'Data and Formulas'!$K$45)+('Data Tool'!$G$9*'Data and Formulas'!$K$46))))&lt;'Data and Formulas'!$H$54, ('Data Tool'!$D$10/('Data and Formulas'!$K$41+(('Data Tool'!$D$9*'Data and Formulas'!$K$42)+('Data Tool'!$F$9*'Data and Formulas'!$K$45)+('Data Tool'!$G$9*'Data and Formulas'!$K$46)))) &gt;='Data and Formulas'!$G$54), Decile!$E34, IF(AND(('Data Tool'!$D$10/('Data and Formulas'!$K$41+(('Data Tool'!$D$9*'Data and Formulas'!$K$42)+('Data Tool'!$F$9*'Data and Formulas'!$K$45)+('Data Tool'!$G$9*'Data and Formulas'!$K$46))))&lt;'Data and Formulas'!$I$54, ('Data Tool'!$D$10/('Data and Formulas'!$K$41+(('Data Tool'!$D$9*'Data and Formulas'!$K$42)+('Data Tool'!$F$9*'Data and Formulas'!$K$45)+('Data Tool'!$G$9*'Data and Formulas'!$K$46)))) &gt;='Data and Formulas'!$H$54), Decile!$F34, IF(AND(('Data Tool'!$D$10/('Data and Formulas'!$K$41+(('Data Tool'!$D$9*'Data and Formulas'!$K$42)+('Data Tool'!$F$9*'Data and Formulas'!$K$45)+('Data Tool'!$G$9*'Data and Formulas'!$K$46))))&lt;'Data and Formulas'!$J$54, ('Data Tool'!$D$10/('Data and Formulas'!$K$41+(('Data Tool'!$D$9*'Data and Formulas'!$K$42)+('Data Tool'!$F$9*'Data and Formulas'!$K$45)+('Data Tool'!$G$9*'Data and Formulas'!$K$46)))) &gt;='Data and Formulas'!$I$54), Decile!$G34, IF(AND(('Data Tool'!$D$10/('Data and Formulas'!$K$41+(('Data Tool'!$D$9*'Data and Formulas'!$K$42)+('Data Tool'!$F$9*'Data and Formulas'!$K$45)+('Data Tool'!$G$9*'Data and Formulas'!$K$46))))&lt;'Data and Formulas'!$K$54, ('Data Tool'!$D$10/('Data and Formulas'!$K$41+(('Data Tool'!$D$9*'Data and Formulas'!$K$42)+('Data Tool'!$F$9*'Data and Formulas'!$K$45)+('Data Tool'!$G$9*'Data and Formulas'!$K$46)))) &gt;='Data and Formulas'!$J$54), Decile!$H34, IF(AND(('Data Tool'!$D$10/('Data and Formulas'!$K$41+(('Data Tool'!$D$9*'Data and Formulas'!$K$42)+('Data Tool'!$F$9*'Data and Formulas'!$K$45)+('Data Tool'!$G$9*'Data and Formulas'!$K$46))))&lt;'Data and Formulas'!$L$54, ('Data Tool'!$D$10/('Data and Formulas'!$K$41+(('Data Tool'!$D$9*'Data and Formulas'!$K$42)+('Data Tool'!$F$9*'Data and Formulas'!$K$45)+('Data Tool'!$G$9*'Data and Formulas'!$K$46)))) &gt;='Data and Formulas'!$K$54), Decile!$I34, IF(AND(('Data Tool'!$D$10/('Data and Formulas'!$K$41+(('Data Tool'!$D$9*'Data and Formulas'!$K$42)+('Data Tool'!$F$9*'Data and Formulas'!$K$45)+('Data Tool'!$G$9*'Data and Formulas'!$K$46))))&lt;'Data and Formulas'!$M$54, ('Data Tool'!$D$10/('Data and Formulas'!$K$41+(('Data Tool'!$D$9*'Data and Formulas'!$K$42)+('Data Tool'!$F$9*'Data and Formulas'!$K$45)+('Data Tool'!$G$9*'Data and Formulas'!$K$46)))) &gt;='Data and Formulas'!$L$54), Decile!$J34, IF(AND(('Data Tool'!$D$10/('Data and Formulas'!$K$41+(('Data Tool'!$D$9*'Data and Formulas'!$K$42)+('Data Tool'!$F$9*'Data and Formulas'!$K$45)+('Data Tool'!$G$9*'Data and Formulas'!$K$46))))&lt;'Data and Formulas'!$N$54, ('Data Tool'!$D$10/('Data and Formulas'!$K$41+(('Data Tool'!$D$9*'Data and Formulas'!$K$42)+('Data Tool'!$F$9*'Data and Formulas'!$K$45)+('Data Tool'!$G$9*'Data and Formulas'!$K$46)))) &gt;='Data and Formulas'!$M$54), Decile!$K34, IF(AND(('Data Tool'!$D$10/('Data and Formulas'!$K$41+(('Data Tool'!$D$9*'Data and Formulas'!$K$42)+('Data Tool'!$F$9*'Data and Formulas'!$K$45)+('Data Tool'!$G$9*'Data and Formulas'!$K$46))))&lt;'Data and Formulas'!$O$54, ('Data Tool'!$D$10/('Data and Formulas'!$K$41+(('Data Tool'!$D$9*'Data and Formulas'!$K$42)+('Data Tool'!$F$9*'Data and Formulas'!$K$45)+('Data Tool'!$G$9*'Data and Formulas'!$K$46)))) &gt;='Data and Formulas'!$N$54), Decile!$L34, IF(('Data Tool'!$D$10/('Data and Formulas'!$K$41+(('Data Tool'!$D$9*'Data and Formulas'!$K$42)+('Data Tool'!$F$9*'Data and Formulas'!$K$45)+('Data Tool'!$G$9*'Data and Formulas'!$K$46))))&gt;='Data and Formulas'!$O$54, Decile!$M34))))))))))</f>
        <v>0.10164839906792095</v>
      </c>
      <c r="F36" s="27">
        <f>IF(('Data Tool'!$D$10/('Data and Formulas'!$K$41+(('Data Tool'!$D$9*'Data and Formulas'!$K$42)+('Data Tool'!$F$9*'Data and Formulas'!$K$45)+('Data Tool'!$G$9*'Data and Formulas'!$K$46))))&lt;'Data and Formulas'!$G$54, Decile!$D85, IF(AND(('Data Tool'!$D$10/('Data and Formulas'!$K$41+(('Data Tool'!$D$9*'Data and Formulas'!$K$42)+('Data Tool'!$F$9*'Data and Formulas'!$K$45)+('Data Tool'!$G$9*'Data and Formulas'!$K$46))))&lt;'Data and Formulas'!$H$54, ('Data Tool'!$D$10/('Data and Formulas'!$K$41+(('Data Tool'!$D$9*'Data and Formulas'!$K$42)+('Data Tool'!$F$9*'Data and Formulas'!$K$45)+('Data Tool'!$G$9*'Data and Formulas'!$K$46)))) &gt;='Data and Formulas'!$G$54), Decile!$E85, IF(AND(('Data Tool'!$D$10/('Data and Formulas'!$K$41+(('Data Tool'!$D$9*'Data and Formulas'!$K$42)+('Data Tool'!$F$9*'Data and Formulas'!$K$45)+('Data Tool'!$G$9*'Data and Formulas'!$K$46))))&lt;'Data and Formulas'!$I$54, ('Data Tool'!$D$10/('Data and Formulas'!$K$41+(('Data Tool'!$D$9*'Data and Formulas'!$K$42)+('Data Tool'!$F$9*'Data and Formulas'!$K$45)+('Data Tool'!$G$9*'Data and Formulas'!$K$46)))) &gt;='Data and Formulas'!$H$54), Decile!$F85, IF(AND(('Data Tool'!$D$10/('Data and Formulas'!$K$41+(('Data Tool'!$D$9*'Data and Formulas'!$K$42)+('Data Tool'!$F$9*'Data and Formulas'!$K$45)+('Data Tool'!$G$9*'Data and Formulas'!$K$46))))&lt;'Data and Formulas'!$J$54, ('Data Tool'!$D$10/('Data and Formulas'!$K$41+(('Data Tool'!$D$9*'Data and Formulas'!$K$42)+('Data Tool'!$F$9*'Data and Formulas'!$K$45)+('Data Tool'!$G$9*'Data and Formulas'!$K$46)))) &gt;='Data and Formulas'!$I$54), Decile!$G85, IF(AND(('Data Tool'!$D$10/('Data and Formulas'!$K$41+(('Data Tool'!$D$9*'Data and Formulas'!$K$42)+('Data Tool'!$F$9*'Data and Formulas'!$K$45)+('Data Tool'!$G$9*'Data and Formulas'!$K$46))))&lt;'Data and Formulas'!$K$54, ('Data Tool'!$D$10/('Data and Formulas'!$K$41+(('Data Tool'!$D$9*'Data and Formulas'!$K$42)+('Data Tool'!$F$9*'Data and Formulas'!$K$45)+('Data Tool'!$G$9*'Data and Formulas'!$K$46)))) &gt;='Data and Formulas'!$J$54), Decile!$H85, IF(AND(('Data Tool'!$D$10/('Data and Formulas'!$K$41+(('Data Tool'!$D$9*'Data and Formulas'!$K$42)+('Data Tool'!$F$9*'Data and Formulas'!$K$45)+('Data Tool'!$G$9*'Data and Formulas'!$K$46))))&lt;'Data and Formulas'!$L$54, ('Data Tool'!$D$10/('Data and Formulas'!$K$41+(('Data Tool'!$D$9*'Data and Formulas'!$K$42)+('Data Tool'!$F$9*'Data and Formulas'!$K$45)+('Data Tool'!$G$9*'Data and Formulas'!$K$46)))) &gt;='Data and Formulas'!$K$54), Decile!$I85, IF(AND(('Data Tool'!$D$10/('Data and Formulas'!$K$41+(('Data Tool'!$D$9*'Data and Formulas'!$K$42)+('Data Tool'!$F$9*'Data and Formulas'!$K$45)+('Data Tool'!$G$9*'Data and Formulas'!$K$46))))&lt;'Data and Formulas'!$M$54, ('Data Tool'!$D$10/('Data and Formulas'!$K$41+(('Data Tool'!$D$9*'Data and Formulas'!$K$42)+('Data Tool'!$F$9*'Data and Formulas'!$K$45)+('Data Tool'!$G$9*'Data and Formulas'!$K$46)))) &gt;='Data and Formulas'!$L$54), Decile!$J85, IF(AND(('Data Tool'!$D$10/('Data and Formulas'!$K$41+(('Data Tool'!$D$9*'Data and Formulas'!$K$42)+('Data Tool'!$F$9*'Data and Formulas'!$K$45)+('Data Tool'!$G$9*'Data and Formulas'!$K$46))))&lt;'Data and Formulas'!$N$54, ('Data Tool'!$D$10/('Data and Formulas'!$K$41+(('Data Tool'!$D$9*'Data and Formulas'!$K$42)+('Data Tool'!$F$9*'Data and Formulas'!$K$45)+('Data Tool'!$G$9*'Data and Formulas'!$K$46)))) &gt;='Data and Formulas'!$M$54), Decile!$K85, IF(AND(('Data Tool'!$D$10/('Data and Formulas'!$K$41+(('Data Tool'!$D$9*'Data and Formulas'!$K$42)+('Data Tool'!$F$9*'Data and Formulas'!$K$45)+('Data Tool'!$G$9*'Data and Formulas'!$K$46))))&lt;'Data and Formulas'!$O$54, ('Data Tool'!$D$10/('Data and Formulas'!$K$41+(('Data Tool'!$D$9*'Data and Formulas'!$K$42)+('Data Tool'!$F$9*'Data and Formulas'!$K$45)+('Data Tool'!$G$9*'Data and Formulas'!$K$46)))) &gt;='Data and Formulas'!$N$54), Decile!$L85, IF(('Data Tool'!$D$10/('Data and Formulas'!$K$41+(('Data Tool'!$D$9*'Data and Formulas'!$K$42)+('Data Tool'!$F$9*'Data and Formulas'!$K$45)+('Data Tool'!$G$9*'Data and Formulas'!$K$46))))&gt;='Data and Formulas'!$O$54, Decile!$M85))))))))))</f>
        <v>8.9491283606045746E-2</v>
      </c>
      <c r="G36" s="27">
        <f>IF(('Data Tool'!$D$10/('Data and Formulas'!$K$41+(('Data Tool'!$D$9*'Data and Formulas'!$K$42)+('Data Tool'!$F$9*'Data and Formulas'!$K$45)+('Data Tool'!$G$9*'Data and Formulas'!$K$46))))&lt;'Data and Formulas'!$G$54, Decile!$D136, IF(AND(('Data Tool'!$D$10/('Data and Formulas'!$K$41+(('Data Tool'!$D$9*'Data and Formulas'!$K$42)+('Data Tool'!$F$9*'Data and Formulas'!$K$45)+('Data Tool'!$G$9*'Data and Formulas'!$K$46))))&lt;'Data and Formulas'!$H$54, ('Data Tool'!$D$10/('Data and Formulas'!$K$41+(('Data Tool'!$D$9*'Data and Formulas'!$K$42)+('Data Tool'!$F$9*'Data and Formulas'!$K$45)+('Data Tool'!$G$9*'Data and Formulas'!$K$46)))) &gt;='Data and Formulas'!$G$54), Decile!$E136, IF(AND(('Data Tool'!$D$10/('Data and Formulas'!$K$41+(('Data Tool'!$D$9*'Data and Formulas'!$K$42)+('Data Tool'!$F$9*'Data and Formulas'!$K$45)+('Data Tool'!$G$9*'Data and Formulas'!$K$46))))&lt;'Data and Formulas'!$I$54, ('Data Tool'!$D$10/('Data and Formulas'!$K$41+(('Data Tool'!$D$9*'Data and Formulas'!$K$42)+('Data Tool'!$F$9*'Data and Formulas'!$K$45)+('Data Tool'!$G$9*'Data and Formulas'!$K$46)))) &gt;='Data and Formulas'!$H$54), Decile!$F136, IF(AND(('Data Tool'!$D$10/('Data and Formulas'!$K$41+(('Data Tool'!$D$9*'Data and Formulas'!$K$42)+('Data Tool'!$F$9*'Data and Formulas'!$K$45)+('Data Tool'!$G$9*'Data and Formulas'!$K$46))))&lt;'Data and Formulas'!$J$54, ('Data Tool'!$D$10/('Data and Formulas'!$K$41+(('Data Tool'!$D$9*'Data and Formulas'!$K$42)+('Data Tool'!$F$9*'Data and Formulas'!$K$45)+('Data Tool'!$G$9*'Data and Formulas'!$K$46)))) &gt;='Data and Formulas'!$I$54), Decile!$G136, IF(AND(('Data Tool'!$D$10/('Data and Formulas'!$K$41+(('Data Tool'!$D$9*'Data and Formulas'!$K$42)+('Data Tool'!$F$9*'Data and Formulas'!$K$45)+('Data Tool'!$G$9*'Data and Formulas'!$K$46))))&lt;'Data and Formulas'!$K$54, ('Data Tool'!$D$10/('Data and Formulas'!$K$41+(('Data Tool'!$D$9*'Data and Formulas'!$K$42)+('Data Tool'!$F$9*'Data and Formulas'!$K$45)+('Data Tool'!$G$9*'Data and Formulas'!$K$46)))) &gt;='Data and Formulas'!$J$54), Decile!$H136, IF(AND(('Data Tool'!$D$10/('Data and Formulas'!$K$41+(('Data Tool'!$D$9*'Data and Formulas'!$K$42)+('Data Tool'!$F$9*'Data and Formulas'!$K$45)+('Data Tool'!$G$9*'Data and Formulas'!$K$46))))&lt;'Data and Formulas'!$L$54, ('Data Tool'!$D$10/('Data and Formulas'!$K$41+(('Data Tool'!$D$9*'Data and Formulas'!$K$42)+('Data Tool'!$F$9*'Data and Formulas'!$K$45)+('Data Tool'!$G$9*'Data and Formulas'!$K$46)))) &gt;='Data and Formulas'!$K$54), Decile!$I136, IF(AND(('Data Tool'!$D$10/('Data and Formulas'!$K$41+(('Data Tool'!$D$9*'Data and Formulas'!$K$42)+('Data Tool'!$F$9*'Data and Formulas'!$K$45)+('Data Tool'!$G$9*'Data and Formulas'!$K$46))))&lt;'Data and Formulas'!$M$54, ('Data Tool'!$D$10/('Data and Formulas'!$K$41+(('Data Tool'!$D$9*'Data and Formulas'!$K$42)+('Data Tool'!$F$9*'Data and Formulas'!$K$45)+('Data Tool'!$G$9*'Data and Formulas'!$K$46)))) &gt;='Data and Formulas'!$L$54), Decile!$J136, IF(AND(('Data Tool'!$D$10/('Data and Formulas'!$K$41+(('Data Tool'!$D$9*'Data and Formulas'!$K$42)+('Data Tool'!$F$9*'Data and Formulas'!$K$45)+('Data Tool'!$G$9*'Data and Formulas'!$K$46))))&lt;'Data and Formulas'!$N$54, ('Data Tool'!$D$10/('Data and Formulas'!$K$41+(('Data Tool'!$D$9*'Data and Formulas'!$K$42)+('Data Tool'!$F$9*'Data and Formulas'!$K$45)+('Data Tool'!$G$9*'Data and Formulas'!$K$46)))) &gt;='Data and Formulas'!$M$54), Decile!$K136, IF(AND(('Data Tool'!$D$10/('Data and Formulas'!$K$41+(('Data Tool'!$D$9*'Data and Formulas'!$K$42)+('Data Tool'!$F$9*'Data and Formulas'!$K$45)+('Data Tool'!$G$9*'Data and Formulas'!$K$46))))&lt;'Data and Formulas'!$O$54, ('Data Tool'!$D$10/('Data and Formulas'!$K$41+(('Data Tool'!$D$9*'Data and Formulas'!$K$42)+('Data Tool'!$F$9*'Data and Formulas'!$K$45)+('Data Tool'!$G$9*'Data and Formulas'!$K$46)))) &gt;='Data and Formulas'!$N$54), Decile!$L136, IF(('Data Tool'!$D$10/('Data and Formulas'!$K$41+(('Data Tool'!$D$9*'Data and Formulas'!$K$42)+('Data Tool'!$F$9*'Data and Formulas'!$K$45)+('Data Tool'!$G$9*'Data and Formulas'!$K$46))))&gt;='Data and Formulas'!$O$54, Decile!$M136))))))))))</f>
        <v>0.10202360077721434</v>
      </c>
      <c r="H36" s="27"/>
      <c r="I36" s="230">
        <f>VLOOKUP(I18,Ranking!BB40:BC68,2,TRUE)</f>
        <v>0.42799999999999999</v>
      </c>
      <c r="J36" s="27">
        <f t="shared" si="4"/>
        <v>0</v>
      </c>
      <c r="K36" s="27">
        <f t="shared" si="5"/>
        <v>0.42799999999999999</v>
      </c>
      <c r="L36" s="222">
        <f t="shared" si="6"/>
        <v>0</v>
      </c>
      <c r="M36" s="17"/>
      <c r="N36" s="32">
        <f>'CPIH historic '!AB$155</f>
        <v>0.64</v>
      </c>
      <c r="O36" s="33">
        <f>'CPIH historic '!AC$155</f>
        <v>0.54</v>
      </c>
      <c r="P36" s="33">
        <f>'CPIH historic '!AD$155</f>
        <v>0.51</v>
      </c>
      <c r="Q36" s="33">
        <f>'CPIH historic '!AE$155</f>
        <v>0.4</v>
      </c>
      <c r="R36" s="33">
        <f>'CPIH historic '!AF$155</f>
        <v>0.39</v>
      </c>
      <c r="S36" s="33">
        <f>'CPIH historic '!AG$155</f>
        <v>0.38</v>
      </c>
      <c r="T36" s="33">
        <f>'CPIH historic '!AH$155</f>
        <v>0.22</v>
      </c>
      <c r="U36" s="33">
        <f>'CPIH historic '!AI$155</f>
        <v>0.21</v>
      </c>
      <c r="V36" s="33">
        <f>'CPIH historic '!AJ$155</f>
        <v>0.19</v>
      </c>
      <c r="W36" s="34">
        <f>'CPIH historic '!AK$155</f>
        <v>0.54</v>
      </c>
    </row>
    <row r="37" spans="2:31" ht="15.75" thickBot="1">
      <c r="B37" s="6"/>
      <c r="C37" s="7"/>
      <c r="D37" s="7"/>
      <c r="E37" s="40">
        <f>SUM(E24:E36)</f>
        <v>0.93682575299905069</v>
      </c>
      <c r="F37" s="40">
        <f>SUM(F24:F36)</f>
        <v>0.87543804895447841</v>
      </c>
      <c r="G37" s="40">
        <f>SUM(G24:G36)</f>
        <v>0.93447703900289092</v>
      </c>
      <c r="H37" s="7"/>
      <c r="I37" s="231"/>
      <c r="J37" s="194"/>
      <c r="K37" s="194"/>
      <c r="L37" s="200"/>
      <c r="N37" s="42">
        <f>'CPIH historic '!AB$156</f>
        <v>0.36</v>
      </c>
      <c r="O37" s="36">
        <f>'CPIH historic '!AC$156</f>
        <v>0.46</v>
      </c>
      <c r="P37" s="36">
        <f>'CPIH historic '!AD$156</f>
        <v>0.49</v>
      </c>
      <c r="Q37" s="36">
        <f>'CPIH historic '!AE$156</f>
        <v>0.6</v>
      </c>
      <c r="R37" s="36">
        <f>'CPIH historic '!AF$156</f>
        <v>0.61</v>
      </c>
      <c r="S37" s="36">
        <f>'CPIH historic '!AG$156</f>
        <v>0.62</v>
      </c>
      <c r="T37" s="36">
        <f>'CPIH historic '!AH$156</f>
        <v>0.78</v>
      </c>
      <c r="U37" s="36">
        <f>'CPIH historic '!AI$156</f>
        <v>0.79</v>
      </c>
      <c r="V37" s="36">
        <f>'CPIH historic '!AJ$156</f>
        <v>0.81</v>
      </c>
      <c r="W37" s="37">
        <f>'CPIH historic '!AK$156</f>
        <v>0.46</v>
      </c>
    </row>
    <row r="38" spans="2:31" ht="15.75" thickBot="1"/>
    <row r="39" spans="2:31" ht="36" customHeight="1" thickBot="1">
      <c r="B39" s="387" t="s">
        <v>98</v>
      </c>
      <c r="C39" s="388"/>
      <c r="D39" s="1"/>
      <c r="E39" s="1">
        <v>2017</v>
      </c>
      <c r="F39" s="1">
        <v>2016</v>
      </c>
      <c r="G39" s="2">
        <v>2015</v>
      </c>
      <c r="I39" s="392" t="s">
        <v>84</v>
      </c>
      <c r="J39" s="393"/>
      <c r="K39" s="394"/>
      <c r="R39" s="186" t="s">
        <v>174</v>
      </c>
      <c r="S39" s="187"/>
      <c r="T39" s="187"/>
      <c r="U39" s="187"/>
      <c r="V39" s="187"/>
      <c r="W39" s="187"/>
      <c r="X39" s="187"/>
      <c r="Y39" s="187"/>
      <c r="Z39" s="187"/>
      <c r="AA39" s="187"/>
      <c r="AB39" s="187"/>
      <c r="AC39" s="187"/>
      <c r="AD39" s="187"/>
      <c r="AE39" s="188"/>
    </row>
    <row r="40" spans="2:31" ht="15.75" thickBot="1">
      <c r="B40" s="3" t="s">
        <v>99</v>
      </c>
      <c r="C40" s="4"/>
      <c r="D40" s="4"/>
      <c r="E40" s="29">
        <f>E$24+E$27</f>
        <v>0.2672477776818849</v>
      </c>
      <c r="F40" s="29">
        <f>F$24+F$27</f>
        <v>0.27566097463105799</v>
      </c>
      <c r="G40" s="31">
        <f>G$24+G$27</f>
        <v>0.29670631723614993</v>
      </c>
      <c r="I40" s="189"/>
      <c r="J40" s="4"/>
      <c r="K40" s="190"/>
      <c r="R40" s="202" t="s">
        <v>15</v>
      </c>
      <c r="S40" s="50" t="str">
        <f>IF(('Data Tool'!$D$10/('Data and Formulas'!$K$41+(('Data Tool'!$D$9*'Data and Formulas'!$K$42)+('Data Tool'!$F$9*'Data and Formulas'!$K$45)+('Data Tool'!$G$9*'Data and Formulas'!$K$46))))&lt;'Data and Formulas'!$G$54, "Decile 1", IF(AND(('Data Tool'!$D$10/('Data and Formulas'!$K$41+(('Data Tool'!$D$9*'Data and Formulas'!$K$42)+('Data Tool'!$F$9*'Data and Formulas'!$K$45)+('Data Tool'!$G$9*'Data and Formulas'!$K$46))))&lt;'Data and Formulas'!$H$54, ('Data Tool'!$D$10/('Data and Formulas'!$K$41+(('Data Tool'!$D$9*'Data and Formulas'!$K$42)+('Data Tool'!$F$9*'Data and Formulas'!$K$45)+('Data Tool'!$G$9*'Data and Formulas'!$K$46)))) &gt;='Data and Formulas'!$G$54), "Decile 2", IF(AND(('Data Tool'!$D$10/('Data and Formulas'!$K$41+(('Data Tool'!$D$9*'Data and Formulas'!$K$42)+('Data Tool'!$F$9*'Data and Formulas'!$K$45)+('Data Tool'!$G$9*'Data and Formulas'!$K$46))))&lt;'Data and Formulas'!$I$54, ('Data Tool'!$D$10/('Data and Formulas'!$K$41+(('Data Tool'!$D$9*'Data and Formulas'!$K$42)+('Data Tool'!$F$9*'Data and Formulas'!$K$45)+('Data Tool'!$G$9*'Data and Formulas'!$K$46)))) &gt;='Data and Formulas'!$H$54), "Decile 3", IF(AND(('Data Tool'!$D$10/('Data and Formulas'!$K$41+(('Data Tool'!$D$9*'Data and Formulas'!$K$42)+('Data Tool'!$F$9*'Data and Formulas'!$K$45)+('Data Tool'!$G$9*'Data and Formulas'!$K$46))))&lt;'Data and Formulas'!$J$54, ('Data Tool'!$D$10/('Data and Formulas'!$K$41+(('Data Tool'!$D$9*'Data and Formulas'!$K$42)+('Data Tool'!$F$9*'Data and Formulas'!$K$45)+('Data Tool'!$G$9*'Data and Formulas'!$K$46)))) &gt;='Data and Formulas'!$I$54), "Decile 4", IF(AND(('Data Tool'!$D$10/('Data and Formulas'!$K$41+(('Data Tool'!$D$9*'Data and Formulas'!$K$42)+('Data Tool'!$F$9*'Data and Formulas'!$K$45)+('Data Tool'!$G$9*'Data and Formulas'!$K$46))))&lt;'Data and Formulas'!$K$54, ('Data Tool'!$D$10/('Data and Formulas'!$K$41+(('Data Tool'!$D$9*'Data and Formulas'!$K$42)+('Data Tool'!$F$9*'Data and Formulas'!$K$45)+('Data Tool'!$G$9*'Data and Formulas'!$K$46)))) &gt;='Data and Formulas'!$J$54), "Decile 5", IF(AND(('Data Tool'!$D$10/('Data and Formulas'!$K$41+(('Data Tool'!$D$9*'Data and Formulas'!$K$42)+('Data Tool'!$F$9*'Data and Formulas'!$K$45)+('Data Tool'!$G$9*'Data and Formulas'!$K$46))))&lt;'Data and Formulas'!$L$54, ('Data Tool'!$D$10/('Data and Formulas'!$K$41+(('Data Tool'!$D$9*'Data and Formulas'!$K$42)+('Data Tool'!$F$9*'Data and Formulas'!$K$45)+('Data Tool'!$G$9*'Data and Formulas'!$K$46)))) &gt;='Data and Formulas'!$K$54), "Decile 6", IF(AND(('Data Tool'!$D$10/('Data and Formulas'!$K$41+(('Data Tool'!$D$9*'Data and Formulas'!$K$42)+('Data Tool'!$F$9*'Data and Formulas'!$K$45)+('Data Tool'!$G$9*'Data and Formulas'!$K$46))))&lt;'Data and Formulas'!$M$54, ('Data Tool'!$D$10/('Data and Formulas'!$K$41+(('Data Tool'!$D$9*'Data and Formulas'!$K$42)+('Data Tool'!$F$9*'Data and Formulas'!$K$45)+('Data Tool'!$G$9*'Data and Formulas'!$K$46)))) &gt;='Data and Formulas'!$L$54), "Decile 7", IF(AND(('Data Tool'!$D$10/('Data and Formulas'!$K$41+(('Data Tool'!$D$9*'Data and Formulas'!$K$42)+('Data Tool'!$F$9*'Data and Formulas'!$K$45)+('Data Tool'!$G$9*'Data and Formulas'!$K$46))))&lt;'Data and Formulas'!$N$54, ('Data Tool'!$D$10/('Data and Formulas'!$K$41+(('Data Tool'!$D$9*'Data and Formulas'!$K$42)+('Data Tool'!$F$9*'Data and Formulas'!$K$45)+('Data Tool'!$G$9*'Data and Formulas'!$K$46)))) &gt;='Data and Formulas'!$M$54), "Decile 8", IF(AND(('Data Tool'!$D$10/('Data and Formulas'!$K$41+(('Data Tool'!$D$9*'Data and Formulas'!$K$42)+('Data Tool'!$F$9*'Data and Formulas'!$K$45)+('Data Tool'!$G$9*'Data and Formulas'!$K$46))))&lt;'Data and Formulas'!$O$54, ('Data Tool'!$D$10/('Data and Formulas'!$K$41+(('Data Tool'!$D$9*'Data and Formulas'!$K$42)+('Data Tool'!$F$9*'Data and Formulas'!$K$45)+('Data Tool'!$G$9*'Data and Formulas'!$K$46)))) &gt;='Data and Formulas'!$N$54), "Decile 9", IF(('Data Tool'!$D$10/('Data and Formulas'!$K$41+(('Data Tool'!$D$9*'Data and Formulas'!$K$42)+('Data Tool'!$F$9*'Data and Formulas'!$K$45)+('Data Tool'!$G$9*'Data and Formulas'!$K$46))))&gt;='Data and Formulas'!$O$54, "Decile 10"))))))))))</f>
        <v>Decile 4</v>
      </c>
      <c r="T40" s="51" t="s">
        <v>144</v>
      </c>
      <c r="U40" s="51"/>
      <c r="V40" s="51" t="s">
        <v>16</v>
      </c>
      <c r="W40" s="51" t="s">
        <v>17</v>
      </c>
      <c r="X40" s="51" t="s">
        <v>18</v>
      </c>
      <c r="Y40" s="51" t="s">
        <v>19</v>
      </c>
      <c r="Z40" s="51" t="s">
        <v>20</v>
      </c>
      <c r="AA40" s="51" t="s">
        <v>21</v>
      </c>
      <c r="AB40" s="51" t="s">
        <v>22</v>
      </c>
      <c r="AC40" s="51" t="s">
        <v>23</v>
      </c>
      <c r="AD40" s="51" t="s">
        <v>24</v>
      </c>
      <c r="AE40" s="203" t="s">
        <v>25</v>
      </c>
    </row>
    <row r="41" spans="2:31">
      <c r="B41" s="3" t="s">
        <v>100</v>
      </c>
      <c r="C41" s="4"/>
      <c r="D41" s="4"/>
      <c r="E41" s="29">
        <f>E$32+E$34</f>
        <v>0.19230171744196081</v>
      </c>
      <c r="F41" s="29">
        <f>F$32+F$34</f>
        <v>0.17017254447367247</v>
      </c>
      <c r="G41" s="31">
        <f>G$32+G$34</f>
        <v>0.18236102554381309</v>
      </c>
      <c r="I41" s="395" t="s">
        <v>85</v>
      </c>
      <c r="J41" s="396"/>
      <c r="K41" s="190">
        <v>0.67</v>
      </c>
      <c r="R41" s="204">
        <v>39448</v>
      </c>
      <c r="S41" s="47">
        <f>IF(('Data Tool'!$D$10/('Data and Formulas'!$K$41+(('Data Tool'!$D$9*'Data and Formulas'!$K$42)+('Data Tool'!$F$9*'Data and Formulas'!$K$45)+('Data Tool'!$G$9*'Data and Formulas'!$K$46))))&lt;'Data and Formulas'!$G$54, $V41, IF(AND(('Data Tool'!$D$10/('Data and Formulas'!$K$41+(('Data Tool'!$D$9*'Data and Formulas'!$K$42)+('Data Tool'!$F$9*'Data and Formulas'!$K$45)+('Data Tool'!$G$9*'Data and Formulas'!$K$46))))&lt;'Data and Formulas'!$H$54, ('Data Tool'!$D$10/('Data and Formulas'!$K$41+(('Data Tool'!$D$9*'Data and Formulas'!$K$42)+('Data Tool'!$F$9*'Data and Formulas'!$K$45)+('Data Tool'!$G$9*'Data and Formulas'!$K$46)))) &gt;='Data and Formulas'!$G$54), $W41, IF(AND(('Data Tool'!$D$10/('Data and Formulas'!$K$41+(('Data Tool'!$D$9*'Data and Formulas'!$K$42)+('Data Tool'!$F$9*'Data and Formulas'!$K$45)+('Data Tool'!$G$9*'Data and Formulas'!$K$46))))&lt;'Data and Formulas'!$I$54, ('Data Tool'!$D$10/('Data and Formulas'!$K$41+(('Data Tool'!$D$9*'Data and Formulas'!$K$42)+('Data Tool'!$F$9*'Data and Formulas'!$K$45)+('Data Tool'!$G$9*'Data and Formulas'!$K$46)))) &gt;='Data and Formulas'!$H$54), $X41, IF(AND(('Data Tool'!$D$10/('Data and Formulas'!$K$41+(('Data Tool'!$D$9*'Data and Formulas'!$K$42)+('Data Tool'!$F$9*'Data and Formulas'!$K$45)+('Data Tool'!$G$9*'Data and Formulas'!$K$46))))&lt;'Data and Formulas'!$J$54, ('Data Tool'!$D$10/('Data and Formulas'!$K$41+(('Data Tool'!$D$9*'Data and Formulas'!$K$42)+('Data Tool'!$F$9*'Data and Formulas'!$K$45)+('Data Tool'!$G$9*'Data and Formulas'!$K$46)))) &gt;='Data and Formulas'!$I$54), $Y41, IF(AND(('Data Tool'!$D$10/('Data and Formulas'!$K$41+(('Data Tool'!$D$9*'Data and Formulas'!$K$42)+('Data Tool'!$F$9*'Data and Formulas'!$K$45)+('Data Tool'!$G$9*'Data and Formulas'!$K$46))))&lt;'Data and Formulas'!$K$54, ('Data Tool'!$D$10/('Data and Formulas'!$K$41+(('Data Tool'!$D$9*'Data and Formulas'!$K$42)+('Data Tool'!$F$9*'Data and Formulas'!$K$45)+('Data Tool'!$G$9*'Data and Formulas'!$K$46)))) &gt;='Data and Formulas'!$J$54), $Z41, IF(AND(('Data Tool'!$D$10/('Data and Formulas'!$K$41+(('Data Tool'!$D$9*'Data and Formulas'!$K$42)+('Data Tool'!$F$9*'Data and Formulas'!$K$45)+('Data Tool'!$G$9*'Data and Formulas'!$K$46))))&lt;'Data and Formulas'!$L$54, ('Data Tool'!$D$10/('Data and Formulas'!$K$41+(('Data Tool'!$D$9*'Data and Formulas'!$K$42)+('Data Tool'!$F$9*'Data and Formulas'!$K$45)+('Data Tool'!$G$9*'Data and Formulas'!$K$46)))) &gt;='Data and Formulas'!$K$54), $AA41, IF(AND(('Data Tool'!$D$10/('Data and Formulas'!$K$41+(('Data Tool'!$D$9*'Data and Formulas'!$K$42)+('Data Tool'!$F$9*'Data and Formulas'!$K$45)+('Data Tool'!$G$9*'Data and Formulas'!$K$46))))&lt;'Data and Formulas'!$M$54, ('Data Tool'!$D$10/('Data and Formulas'!$K$41+(('Data Tool'!$D$9*'Data and Formulas'!$K$42)+('Data Tool'!$F$9*'Data and Formulas'!$K$45)+('Data Tool'!$G$9*'Data and Formulas'!$K$46)))) &gt;='Data and Formulas'!$L$54), $AB41, IF(AND(('Data Tool'!$D$10/('Data and Formulas'!$K$41+(('Data Tool'!$D$9*'Data and Formulas'!$K$42)+('Data Tool'!$F$9*'Data and Formulas'!$K$45)+('Data Tool'!$G$9*'Data and Formulas'!$K$46))))&lt;'Data and Formulas'!$N$54, ('Data Tool'!$D$10/('Data and Formulas'!$K$41+(('Data Tool'!$D$9*'Data and Formulas'!$K$42)+('Data Tool'!$F$9*'Data and Formulas'!$K$45)+('Data Tool'!$G$9*'Data and Formulas'!$K$46)))) &gt;='Data and Formulas'!$M$54), $AC41, IF(AND(('Data Tool'!$D$10/('Data and Formulas'!$K$41+(('Data Tool'!$D$9*'Data and Formulas'!$K$42)+('Data Tool'!$F$9*'Data and Formulas'!$K$45)+('Data Tool'!$G$9*'Data and Formulas'!$K$46))))&lt;'Data and Formulas'!$O$54, ('Data Tool'!$D$10/('Data and Formulas'!$K$41+(('Data Tool'!$D$9*'Data and Formulas'!$K$42)+('Data Tool'!$F$9*'Data and Formulas'!$K$45)+('Data Tool'!$G$9*'Data and Formulas'!$K$46)))) &gt;='Data and Formulas'!$N$54), $AD41, IF(('Data Tool'!$D$10/('Data and Formulas'!$K$41+(('Data Tool'!$D$9*'Data and Formulas'!$K$42)+('Data Tool'!$F$9*'Data and Formulas'!$K$45)+('Data Tool'!$G$9*'Data and Formulas'!$K$46))))&gt;='Data and Formulas'!$O$54, $AE41))))))))))</f>
        <v>2.5</v>
      </c>
      <c r="T41" s="48">
        <v>2.4</v>
      </c>
      <c r="U41" s="49"/>
      <c r="V41" s="4">
        <v>2.5</v>
      </c>
      <c r="W41" s="4">
        <v>2.6</v>
      </c>
      <c r="X41" s="4">
        <v>2.4</v>
      </c>
      <c r="Y41" s="4">
        <v>2.5</v>
      </c>
      <c r="Z41" s="4">
        <v>2.4</v>
      </c>
      <c r="AA41" s="4">
        <v>2.5</v>
      </c>
      <c r="AB41" s="4">
        <v>2.4</v>
      </c>
      <c r="AC41" s="4">
        <v>2.4</v>
      </c>
      <c r="AD41" s="4">
        <v>2.5</v>
      </c>
      <c r="AE41" s="190">
        <v>2.6</v>
      </c>
    </row>
    <row r="42" spans="2:31">
      <c r="B42" s="3" t="s">
        <v>101</v>
      </c>
      <c r="C42" s="4"/>
      <c r="D42" s="4"/>
      <c r="E42" s="29">
        <f>E$30</f>
        <v>0.12700440148442221</v>
      </c>
      <c r="F42" s="29">
        <f>F$30</f>
        <v>0.10201078960274644</v>
      </c>
      <c r="G42" s="31">
        <f>G$30</f>
        <v>0.11286668878252215</v>
      </c>
      <c r="I42" s="395" t="s">
        <v>86</v>
      </c>
      <c r="J42" s="396"/>
      <c r="K42" s="190">
        <v>0.33</v>
      </c>
      <c r="R42" s="204">
        <v>39479</v>
      </c>
      <c r="S42" s="47">
        <f>IF(('Data Tool'!$D$10/('Data and Formulas'!$K$41+(('Data Tool'!$D$9*'Data and Formulas'!$K$42)+('Data Tool'!$F$9*'Data and Formulas'!$K$45)+('Data Tool'!$G$9*'Data and Formulas'!$K$46))))&lt;'Data and Formulas'!$G$54, $V42, IF(AND(('Data Tool'!$D$10/('Data and Formulas'!$K$41+(('Data Tool'!$D$9*'Data and Formulas'!$K$42)+('Data Tool'!$F$9*'Data and Formulas'!$K$45)+('Data Tool'!$G$9*'Data and Formulas'!$K$46))))&lt;'Data and Formulas'!$H$54, ('Data Tool'!$D$10/('Data and Formulas'!$K$41+(('Data Tool'!$D$9*'Data and Formulas'!$K$42)+('Data Tool'!$F$9*'Data and Formulas'!$K$45)+('Data Tool'!$G$9*'Data and Formulas'!$K$46)))) &gt;='Data and Formulas'!$G$54), $W42, IF(AND(('Data Tool'!$D$10/('Data and Formulas'!$K$41+(('Data Tool'!$D$9*'Data and Formulas'!$K$42)+('Data Tool'!$F$9*'Data and Formulas'!$K$45)+('Data Tool'!$G$9*'Data and Formulas'!$K$46))))&lt;'Data and Formulas'!$I$54, ('Data Tool'!$D$10/('Data and Formulas'!$K$41+(('Data Tool'!$D$9*'Data and Formulas'!$K$42)+('Data Tool'!$F$9*'Data and Formulas'!$K$45)+('Data Tool'!$G$9*'Data and Formulas'!$K$46)))) &gt;='Data and Formulas'!$H$54), $X42, IF(AND(('Data Tool'!$D$10/('Data and Formulas'!$K$41+(('Data Tool'!$D$9*'Data and Formulas'!$K$42)+('Data Tool'!$F$9*'Data and Formulas'!$K$45)+('Data Tool'!$G$9*'Data and Formulas'!$K$46))))&lt;'Data and Formulas'!$J$54, ('Data Tool'!$D$10/('Data and Formulas'!$K$41+(('Data Tool'!$D$9*'Data and Formulas'!$K$42)+('Data Tool'!$F$9*'Data and Formulas'!$K$45)+('Data Tool'!$G$9*'Data and Formulas'!$K$46)))) &gt;='Data and Formulas'!$I$54), $Y42, IF(AND(('Data Tool'!$D$10/('Data and Formulas'!$K$41+(('Data Tool'!$D$9*'Data and Formulas'!$K$42)+('Data Tool'!$F$9*'Data and Formulas'!$K$45)+('Data Tool'!$G$9*'Data and Formulas'!$K$46))))&lt;'Data and Formulas'!$K$54, ('Data Tool'!$D$10/('Data and Formulas'!$K$41+(('Data Tool'!$D$9*'Data and Formulas'!$K$42)+('Data Tool'!$F$9*'Data and Formulas'!$K$45)+('Data Tool'!$G$9*'Data and Formulas'!$K$46)))) &gt;='Data and Formulas'!$J$54), $Z42, IF(AND(('Data Tool'!$D$10/('Data and Formulas'!$K$41+(('Data Tool'!$D$9*'Data and Formulas'!$K$42)+('Data Tool'!$F$9*'Data and Formulas'!$K$45)+('Data Tool'!$G$9*'Data and Formulas'!$K$46))))&lt;'Data and Formulas'!$L$54, ('Data Tool'!$D$10/('Data and Formulas'!$K$41+(('Data Tool'!$D$9*'Data and Formulas'!$K$42)+('Data Tool'!$F$9*'Data and Formulas'!$K$45)+('Data Tool'!$G$9*'Data and Formulas'!$K$46)))) &gt;='Data and Formulas'!$K$54), $AA42, IF(AND(('Data Tool'!$D$10/('Data and Formulas'!$K$41+(('Data Tool'!$D$9*'Data and Formulas'!$K$42)+('Data Tool'!$F$9*'Data and Formulas'!$K$45)+('Data Tool'!$G$9*'Data and Formulas'!$K$46))))&lt;'Data and Formulas'!$M$54, ('Data Tool'!$D$10/('Data and Formulas'!$K$41+(('Data Tool'!$D$9*'Data and Formulas'!$K$42)+('Data Tool'!$F$9*'Data and Formulas'!$K$45)+('Data Tool'!$G$9*'Data and Formulas'!$K$46)))) &gt;='Data and Formulas'!$L$54), $AB42, IF(AND(('Data Tool'!$D$10/('Data and Formulas'!$K$41+(('Data Tool'!$D$9*'Data and Formulas'!$K$42)+('Data Tool'!$F$9*'Data and Formulas'!$K$45)+('Data Tool'!$G$9*'Data and Formulas'!$K$46))))&lt;'Data and Formulas'!$N$54, ('Data Tool'!$D$10/('Data and Formulas'!$K$41+(('Data Tool'!$D$9*'Data and Formulas'!$K$42)+('Data Tool'!$F$9*'Data and Formulas'!$K$45)+('Data Tool'!$G$9*'Data and Formulas'!$K$46)))) &gt;='Data and Formulas'!$M$54), $AC42, IF(AND(('Data Tool'!$D$10/('Data and Formulas'!$K$41+(('Data Tool'!$D$9*'Data and Formulas'!$K$42)+('Data Tool'!$F$9*'Data and Formulas'!$K$45)+('Data Tool'!$G$9*'Data and Formulas'!$K$46))))&lt;'Data and Formulas'!$O$54, ('Data Tool'!$D$10/('Data and Formulas'!$K$41+(('Data Tool'!$D$9*'Data and Formulas'!$K$42)+('Data Tool'!$F$9*'Data and Formulas'!$K$45)+('Data Tool'!$G$9*'Data and Formulas'!$K$46)))) &gt;='Data and Formulas'!$N$54), $AD42, IF(('Data Tool'!$D$10/('Data and Formulas'!$K$41+(('Data Tool'!$D$9*'Data and Formulas'!$K$42)+('Data Tool'!$F$9*'Data and Formulas'!$K$45)+('Data Tool'!$G$9*'Data and Formulas'!$K$46))))&gt;='Data and Formulas'!$O$54, $AE42))))))))))</f>
        <v>2.9</v>
      </c>
      <c r="T42" s="48">
        <v>2.6</v>
      </c>
      <c r="U42" s="49"/>
      <c r="V42" s="4">
        <v>2.9</v>
      </c>
      <c r="W42" s="4">
        <v>3</v>
      </c>
      <c r="X42" s="4">
        <v>2.9</v>
      </c>
      <c r="Y42" s="4">
        <v>2.9</v>
      </c>
      <c r="Z42" s="4">
        <v>2.8</v>
      </c>
      <c r="AA42" s="4">
        <v>2.8</v>
      </c>
      <c r="AB42" s="4">
        <v>2.7</v>
      </c>
      <c r="AC42" s="4">
        <v>2.7</v>
      </c>
      <c r="AD42" s="4">
        <v>2.8</v>
      </c>
      <c r="AE42" s="190">
        <v>2.8</v>
      </c>
    </row>
    <row r="43" spans="2:31">
      <c r="B43" s="3" t="s">
        <v>102</v>
      </c>
      <c r="C43" s="4"/>
      <c r="D43" s="4"/>
      <c r="E43" s="29">
        <f>E$29+E$33</f>
        <v>2.288771899542591E-2</v>
      </c>
      <c r="F43" s="29">
        <f>F$29+F$33</f>
        <v>1.4374247625841545E-2</v>
      </c>
      <c r="G43" s="31">
        <f>G$29+G$33</f>
        <v>1.1335955641912705E-2</v>
      </c>
      <c r="I43" s="189"/>
      <c r="J43" s="4"/>
      <c r="K43" s="190"/>
      <c r="R43" s="204">
        <v>39508</v>
      </c>
      <c r="S43" s="47">
        <f>IF(('Data Tool'!$D$10/('Data and Formulas'!$K$41+(('Data Tool'!$D$9*'Data and Formulas'!$K$42)+('Data Tool'!$F$9*'Data and Formulas'!$K$45)+('Data Tool'!$G$9*'Data and Formulas'!$K$46))))&lt;'Data and Formulas'!$G$54, $V43, IF(AND(('Data Tool'!$D$10/('Data and Formulas'!$K$41+(('Data Tool'!$D$9*'Data and Formulas'!$K$42)+('Data Tool'!$F$9*'Data and Formulas'!$K$45)+('Data Tool'!$G$9*'Data and Formulas'!$K$46))))&lt;'Data and Formulas'!$H$54, ('Data Tool'!$D$10/('Data and Formulas'!$K$41+(('Data Tool'!$D$9*'Data and Formulas'!$K$42)+('Data Tool'!$F$9*'Data and Formulas'!$K$45)+('Data Tool'!$G$9*'Data and Formulas'!$K$46)))) &gt;='Data and Formulas'!$G$54), $W43, IF(AND(('Data Tool'!$D$10/('Data and Formulas'!$K$41+(('Data Tool'!$D$9*'Data and Formulas'!$K$42)+('Data Tool'!$F$9*'Data and Formulas'!$K$45)+('Data Tool'!$G$9*'Data and Formulas'!$K$46))))&lt;'Data and Formulas'!$I$54, ('Data Tool'!$D$10/('Data and Formulas'!$K$41+(('Data Tool'!$D$9*'Data and Formulas'!$K$42)+('Data Tool'!$F$9*'Data and Formulas'!$K$45)+('Data Tool'!$G$9*'Data and Formulas'!$K$46)))) &gt;='Data and Formulas'!$H$54), $X43, IF(AND(('Data Tool'!$D$10/('Data and Formulas'!$K$41+(('Data Tool'!$D$9*'Data and Formulas'!$K$42)+('Data Tool'!$F$9*'Data and Formulas'!$K$45)+('Data Tool'!$G$9*'Data and Formulas'!$K$46))))&lt;'Data and Formulas'!$J$54, ('Data Tool'!$D$10/('Data and Formulas'!$K$41+(('Data Tool'!$D$9*'Data and Formulas'!$K$42)+('Data Tool'!$F$9*'Data and Formulas'!$K$45)+('Data Tool'!$G$9*'Data and Formulas'!$K$46)))) &gt;='Data and Formulas'!$I$54), $Y43, IF(AND(('Data Tool'!$D$10/('Data and Formulas'!$K$41+(('Data Tool'!$D$9*'Data and Formulas'!$K$42)+('Data Tool'!$F$9*'Data and Formulas'!$K$45)+('Data Tool'!$G$9*'Data and Formulas'!$K$46))))&lt;'Data and Formulas'!$K$54, ('Data Tool'!$D$10/('Data and Formulas'!$K$41+(('Data Tool'!$D$9*'Data and Formulas'!$K$42)+('Data Tool'!$F$9*'Data and Formulas'!$K$45)+('Data Tool'!$G$9*'Data and Formulas'!$K$46)))) &gt;='Data and Formulas'!$J$54), $Z43, IF(AND(('Data Tool'!$D$10/('Data and Formulas'!$K$41+(('Data Tool'!$D$9*'Data and Formulas'!$K$42)+('Data Tool'!$F$9*'Data and Formulas'!$K$45)+('Data Tool'!$G$9*'Data and Formulas'!$K$46))))&lt;'Data and Formulas'!$L$54, ('Data Tool'!$D$10/('Data and Formulas'!$K$41+(('Data Tool'!$D$9*'Data and Formulas'!$K$42)+('Data Tool'!$F$9*'Data and Formulas'!$K$45)+('Data Tool'!$G$9*'Data and Formulas'!$K$46)))) &gt;='Data and Formulas'!$K$54), $AA43, IF(AND(('Data Tool'!$D$10/('Data and Formulas'!$K$41+(('Data Tool'!$D$9*'Data and Formulas'!$K$42)+('Data Tool'!$F$9*'Data and Formulas'!$K$45)+('Data Tool'!$G$9*'Data and Formulas'!$K$46))))&lt;'Data and Formulas'!$M$54, ('Data Tool'!$D$10/('Data and Formulas'!$K$41+(('Data Tool'!$D$9*'Data and Formulas'!$K$42)+('Data Tool'!$F$9*'Data and Formulas'!$K$45)+('Data Tool'!$G$9*'Data and Formulas'!$K$46)))) &gt;='Data and Formulas'!$L$54), $AB43, IF(AND(('Data Tool'!$D$10/('Data and Formulas'!$K$41+(('Data Tool'!$D$9*'Data and Formulas'!$K$42)+('Data Tool'!$F$9*'Data and Formulas'!$K$45)+('Data Tool'!$G$9*'Data and Formulas'!$K$46))))&lt;'Data and Formulas'!$N$54, ('Data Tool'!$D$10/('Data and Formulas'!$K$41+(('Data Tool'!$D$9*'Data and Formulas'!$K$42)+('Data Tool'!$F$9*'Data and Formulas'!$K$45)+('Data Tool'!$G$9*'Data and Formulas'!$K$46)))) &gt;='Data and Formulas'!$M$54), $AC43, IF(AND(('Data Tool'!$D$10/('Data and Formulas'!$K$41+(('Data Tool'!$D$9*'Data and Formulas'!$K$42)+('Data Tool'!$F$9*'Data and Formulas'!$K$45)+('Data Tool'!$G$9*'Data and Formulas'!$K$46))))&lt;'Data and Formulas'!$O$54, ('Data Tool'!$D$10/('Data and Formulas'!$K$41+(('Data Tool'!$D$9*'Data and Formulas'!$K$42)+('Data Tool'!$F$9*'Data and Formulas'!$K$45)+('Data Tool'!$G$9*'Data and Formulas'!$K$46)))) &gt;='Data and Formulas'!$N$54), $AD43, IF(('Data Tool'!$D$10/('Data and Formulas'!$K$41+(('Data Tool'!$D$9*'Data and Formulas'!$K$42)+('Data Tool'!$F$9*'Data and Formulas'!$K$45)+('Data Tool'!$G$9*'Data and Formulas'!$K$46))))&gt;='Data and Formulas'!$O$54, $AE43))))))))))</f>
        <v>2.9</v>
      </c>
      <c r="T43" s="48">
        <v>2.6</v>
      </c>
      <c r="U43" s="49"/>
      <c r="V43" s="4">
        <v>2.9</v>
      </c>
      <c r="W43" s="4">
        <v>2.9</v>
      </c>
      <c r="X43" s="4">
        <v>2.8</v>
      </c>
      <c r="Y43" s="4">
        <v>2.9</v>
      </c>
      <c r="Z43" s="4">
        <v>2.7</v>
      </c>
      <c r="AA43" s="4">
        <v>2.8</v>
      </c>
      <c r="AB43" s="4">
        <v>2.7</v>
      </c>
      <c r="AC43" s="4">
        <v>2.6</v>
      </c>
      <c r="AD43" s="4">
        <v>2.7</v>
      </c>
      <c r="AE43" s="190">
        <v>2.8</v>
      </c>
    </row>
    <row r="44" spans="2:31">
      <c r="B44" s="3" t="s">
        <v>103</v>
      </c>
      <c r="C44" s="4"/>
      <c r="D44" s="4"/>
      <c r="E44" s="29">
        <f>E$25</f>
        <v>2.221455078967809E-2</v>
      </c>
      <c r="F44" s="29">
        <f>F$25</f>
        <v>2.1793214142404923E-2</v>
      </c>
      <c r="G44" s="31">
        <f>G$25</f>
        <v>2.9325624377991563E-2</v>
      </c>
      <c r="I44" s="395" t="s">
        <v>87</v>
      </c>
      <c r="J44" s="396"/>
      <c r="K44" s="190"/>
      <c r="R44" s="204">
        <v>39539</v>
      </c>
      <c r="S44" s="47">
        <f>IF(('Data Tool'!$D$10/('Data and Formulas'!$K$41+(('Data Tool'!$D$9*'Data and Formulas'!$K$42)+('Data Tool'!$F$9*'Data and Formulas'!$K$45)+('Data Tool'!$G$9*'Data and Formulas'!$K$46))))&lt;'Data and Formulas'!$G$54, $V44, IF(AND(('Data Tool'!$D$10/('Data and Formulas'!$K$41+(('Data Tool'!$D$9*'Data and Formulas'!$K$42)+('Data Tool'!$F$9*'Data and Formulas'!$K$45)+('Data Tool'!$G$9*'Data and Formulas'!$K$46))))&lt;'Data and Formulas'!$H$54, ('Data Tool'!$D$10/('Data and Formulas'!$K$41+(('Data Tool'!$D$9*'Data and Formulas'!$K$42)+('Data Tool'!$F$9*'Data and Formulas'!$K$45)+('Data Tool'!$G$9*'Data and Formulas'!$K$46)))) &gt;='Data and Formulas'!$G$54), $W44, IF(AND(('Data Tool'!$D$10/('Data and Formulas'!$K$41+(('Data Tool'!$D$9*'Data and Formulas'!$K$42)+('Data Tool'!$F$9*'Data and Formulas'!$K$45)+('Data Tool'!$G$9*'Data and Formulas'!$K$46))))&lt;'Data and Formulas'!$I$54, ('Data Tool'!$D$10/('Data and Formulas'!$K$41+(('Data Tool'!$D$9*'Data and Formulas'!$K$42)+('Data Tool'!$F$9*'Data and Formulas'!$K$45)+('Data Tool'!$G$9*'Data and Formulas'!$K$46)))) &gt;='Data and Formulas'!$H$54), $X44, IF(AND(('Data Tool'!$D$10/('Data and Formulas'!$K$41+(('Data Tool'!$D$9*'Data and Formulas'!$K$42)+('Data Tool'!$F$9*'Data and Formulas'!$K$45)+('Data Tool'!$G$9*'Data and Formulas'!$K$46))))&lt;'Data and Formulas'!$J$54, ('Data Tool'!$D$10/('Data and Formulas'!$K$41+(('Data Tool'!$D$9*'Data and Formulas'!$K$42)+('Data Tool'!$F$9*'Data and Formulas'!$K$45)+('Data Tool'!$G$9*'Data and Formulas'!$K$46)))) &gt;='Data and Formulas'!$I$54), $Y44, IF(AND(('Data Tool'!$D$10/('Data and Formulas'!$K$41+(('Data Tool'!$D$9*'Data and Formulas'!$K$42)+('Data Tool'!$F$9*'Data and Formulas'!$K$45)+('Data Tool'!$G$9*'Data and Formulas'!$K$46))))&lt;'Data and Formulas'!$K$54, ('Data Tool'!$D$10/('Data and Formulas'!$K$41+(('Data Tool'!$D$9*'Data and Formulas'!$K$42)+('Data Tool'!$F$9*'Data and Formulas'!$K$45)+('Data Tool'!$G$9*'Data and Formulas'!$K$46)))) &gt;='Data and Formulas'!$J$54), $Z44, IF(AND(('Data Tool'!$D$10/('Data and Formulas'!$K$41+(('Data Tool'!$D$9*'Data and Formulas'!$K$42)+('Data Tool'!$F$9*'Data and Formulas'!$K$45)+('Data Tool'!$G$9*'Data and Formulas'!$K$46))))&lt;'Data and Formulas'!$L$54, ('Data Tool'!$D$10/('Data and Formulas'!$K$41+(('Data Tool'!$D$9*'Data and Formulas'!$K$42)+('Data Tool'!$F$9*'Data and Formulas'!$K$45)+('Data Tool'!$G$9*'Data and Formulas'!$K$46)))) &gt;='Data and Formulas'!$K$54), $AA44, IF(AND(('Data Tool'!$D$10/('Data and Formulas'!$K$41+(('Data Tool'!$D$9*'Data and Formulas'!$K$42)+('Data Tool'!$F$9*'Data and Formulas'!$K$45)+('Data Tool'!$G$9*'Data and Formulas'!$K$46))))&lt;'Data and Formulas'!$M$54, ('Data Tool'!$D$10/('Data and Formulas'!$K$41+(('Data Tool'!$D$9*'Data and Formulas'!$K$42)+('Data Tool'!$F$9*'Data and Formulas'!$K$45)+('Data Tool'!$G$9*'Data and Formulas'!$K$46)))) &gt;='Data and Formulas'!$L$54), $AB44, IF(AND(('Data Tool'!$D$10/('Data and Formulas'!$K$41+(('Data Tool'!$D$9*'Data and Formulas'!$K$42)+('Data Tool'!$F$9*'Data and Formulas'!$K$45)+('Data Tool'!$G$9*'Data and Formulas'!$K$46))))&lt;'Data and Formulas'!$N$54, ('Data Tool'!$D$10/('Data and Formulas'!$K$41+(('Data Tool'!$D$9*'Data and Formulas'!$K$42)+('Data Tool'!$F$9*'Data and Formulas'!$K$45)+('Data Tool'!$G$9*'Data and Formulas'!$K$46)))) &gt;='Data and Formulas'!$M$54), $AC44, IF(AND(('Data Tool'!$D$10/('Data and Formulas'!$K$41+(('Data Tool'!$D$9*'Data and Formulas'!$K$42)+('Data Tool'!$F$9*'Data and Formulas'!$K$45)+('Data Tool'!$G$9*'Data and Formulas'!$K$46))))&lt;'Data and Formulas'!$O$54, ('Data Tool'!$D$10/('Data and Formulas'!$K$41+(('Data Tool'!$D$9*'Data and Formulas'!$K$42)+('Data Tool'!$F$9*'Data and Formulas'!$K$45)+('Data Tool'!$G$9*'Data and Formulas'!$K$46)))) &gt;='Data and Formulas'!$N$54), $AD44, IF(('Data Tool'!$D$10/('Data and Formulas'!$K$41+(('Data Tool'!$D$9*'Data and Formulas'!$K$42)+('Data Tool'!$F$9*'Data and Formulas'!$K$45)+('Data Tool'!$G$9*'Data and Formulas'!$K$46))))&gt;='Data and Formulas'!$O$54, $AE44))))))))))</f>
        <v>3.3</v>
      </c>
      <c r="T44" s="48">
        <v>3</v>
      </c>
      <c r="U44" s="49"/>
      <c r="V44" s="4">
        <v>3.3</v>
      </c>
      <c r="W44" s="4">
        <v>3.4</v>
      </c>
      <c r="X44" s="4">
        <v>3.4</v>
      </c>
      <c r="Y44" s="4">
        <v>3.3</v>
      </c>
      <c r="Z44" s="4">
        <v>3.2</v>
      </c>
      <c r="AA44" s="4">
        <v>3.2</v>
      </c>
      <c r="AB44" s="4">
        <v>3.1</v>
      </c>
      <c r="AC44" s="4">
        <v>3.1</v>
      </c>
      <c r="AD44" s="4">
        <v>3.1</v>
      </c>
      <c r="AE44" s="190">
        <v>3.2</v>
      </c>
    </row>
    <row r="45" spans="2:31">
      <c r="B45" s="3" t="s">
        <v>31</v>
      </c>
      <c r="C45" s="4"/>
      <c r="D45" s="4"/>
      <c r="E45" s="29">
        <f>E$26</f>
        <v>4.3082765167860533E-2</v>
      </c>
      <c r="F45" s="29">
        <f>F$26</f>
        <v>4.0340630433813363E-2</v>
      </c>
      <c r="G45" s="31">
        <f>G$26</f>
        <v>3.6965072745367519E-2</v>
      </c>
      <c r="I45" s="395" t="s">
        <v>12</v>
      </c>
      <c r="J45" s="396"/>
      <c r="K45" s="190">
        <v>0.2</v>
      </c>
      <c r="R45" s="204">
        <v>39569</v>
      </c>
      <c r="S45" s="47">
        <f>IF(('Data Tool'!$D$10/('Data and Formulas'!$K$41+(('Data Tool'!$D$9*'Data and Formulas'!$K$42)+('Data Tool'!$F$9*'Data and Formulas'!$K$45)+('Data Tool'!$G$9*'Data and Formulas'!$K$46))))&lt;'Data and Formulas'!$G$54, $V45, IF(AND(('Data Tool'!$D$10/('Data and Formulas'!$K$41+(('Data Tool'!$D$9*'Data and Formulas'!$K$42)+('Data Tool'!$F$9*'Data and Formulas'!$K$45)+('Data Tool'!$G$9*'Data and Formulas'!$K$46))))&lt;'Data and Formulas'!$H$54, ('Data Tool'!$D$10/('Data and Formulas'!$K$41+(('Data Tool'!$D$9*'Data and Formulas'!$K$42)+('Data Tool'!$F$9*'Data and Formulas'!$K$45)+('Data Tool'!$G$9*'Data and Formulas'!$K$46)))) &gt;='Data and Formulas'!$G$54), $W45, IF(AND(('Data Tool'!$D$10/('Data and Formulas'!$K$41+(('Data Tool'!$D$9*'Data and Formulas'!$K$42)+('Data Tool'!$F$9*'Data and Formulas'!$K$45)+('Data Tool'!$G$9*'Data and Formulas'!$K$46))))&lt;'Data and Formulas'!$I$54, ('Data Tool'!$D$10/('Data and Formulas'!$K$41+(('Data Tool'!$D$9*'Data and Formulas'!$K$42)+('Data Tool'!$F$9*'Data and Formulas'!$K$45)+('Data Tool'!$G$9*'Data and Formulas'!$K$46)))) &gt;='Data and Formulas'!$H$54), $X45, IF(AND(('Data Tool'!$D$10/('Data and Formulas'!$K$41+(('Data Tool'!$D$9*'Data and Formulas'!$K$42)+('Data Tool'!$F$9*'Data and Formulas'!$K$45)+('Data Tool'!$G$9*'Data and Formulas'!$K$46))))&lt;'Data and Formulas'!$J$54, ('Data Tool'!$D$10/('Data and Formulas'!$K$41+(('Data Tool'!$D$9*'Data and Formulas'!$K$42)+('Data Tool'!$F$9*'Data and Formulas'!$K$45)+('Data Tool'!$G$9*'Data and Formulas'!$K$46)))) &gt;='Data and Formulas'!$I$54), $Y45, IF(AND(('Data Tool'!$D$10/('Data and Formulas'!$K$41+(('Data Tool'!$D$9*'Data and Formulas'!$K$42)+('Data Tool'!$F$9*'Data and Formulas'!$K$45)+('Data Tool'!$G$9*'Data and Formulas'!$K$46))))&lt;'Data and Formulas'!$K$54, ('Data Tool'!$D$10/('Data and Formulas'!$K$41+(('Data Tool'!$D$9*'Data and Formulas'!$K$42)+('Data Tool'!$F$9*'Data and Formulas'!$K$45)+('Data Tool'!$G$9*'Data and Formulas'!$K$46)))) &gt;='Data and Formulas'!$J$54), $Z45, IF(AND(('Data Tool'!$D$10/('Data and Formulas'!$K$41+(('Data Tool'!$D$9*'Data and Formulas'!$K$42)+('Data Tool'!$F$9*'Data and Formulas'!$K$45)+('Data Tool'!$G$9*'Data and Formulas'!$K$46))))&lt;'Data and Formulas'!$L$54, ('Data Tool'!$D$10/('Data and Formulas'!$K$41+(('Data Tool'!$D$9*'Data and Formulas'!$K$42)+('Data Tool'!$F$9*'Data and Formulas'!$K$45)+('Data Tool'!$G$9*'Data and Formulas'!$K$46)))) &gt;='Data and Formulas'!$K$54), $AA45, IF(AND(('Data Tool'!$D$10/('Data and Formulas'!$K$41+(('Data Tool'!$D$9*'Data and Formulas'!$K$42)+('Data Tool'!$F$9*'Data and Formulas'!$K$45)+('Data Tool'!$G$9*'Data and Formulas'!$K$46))))&lt;'Data and Formulas'!$M$54, ('Data Tool'!$D$10/('Data and Formulas'!$K$41+(('Data Tool'!$D$9*'Data and Formulas'!$K$42)+('Data Tool'!$F$9*'Data and Formulas'!$K$45)+('Data Tool'!$G$9*'Data and Formulas'!$K$46)))) &gt;='Data and Formulas'!$L$54), $AB45, IF(AND(('Data Tool'!$D$10/('Data and Formulas'!$K$41+(('Data Tool'!$D$9*'Data and Formulas'!$K$42)+('Data Tool'!$F$9*'Data and Formulas'!$K$45)+('Data Tool'!$G$9*'Data and Formulas'!$K$46))))&lt;'Data and Formulas'!$N$54, ('Data Tool'!$D$10/('Data and Formulas'!$K$41+(('Data Tool'!$D$9*'Data and Formulas'!$K$42)+('Data Tool'!$F$9*'Data and Formulas'!$K$45)+('Data Tool'!$G$9*'Data and Formulas'!$K$46)))) &gt;='Data and Formulas'!$M$54), $AC45, IF(AND(('Data Tool'!$D$10/('Data and Formulas'!$K$41+(('Data Tool'!$D$9*'Data and Formulas'!$K$42)+('Data Tool'!$F$9*'Data and Formulas'!$K$45)+('Data Tool'!$G$9*'Data and Formulas'!$K$46))))&lt;'Data and Formulas'!$O$54, ('Data Tool'!$D$10/('Data and Formulas'!$K$41+(('Data Tool'!$D$9*'Data and Formulas'!$K$42)+('Data Tool'!$F$9*'Data and Formulas'!$K$45)+('Data Tool'!$G$9*'Data and Formulas'!$K$46)))) &gt;='Data and Formulas'!$N$54), $AD45, IF(('Data Tool'!$D$10/('Data and Formulas'!$K$41+(('Data Tool'!$D$9*'Data and Formulas'!$K$42)+('Data Tool'!$F$9*'Data and Formulas'!$K$45)+('Data Tool'!$G$9*'Data and Formulas'!$K$46))))&gt;='Data and Formulas'!$O$54, $AE45))))))))))</f>
        <v>3.7</v>
      </c>
      <c r="T45" s="48">
        <v>3.3</v>
      </c>
      <c r="U45" s="49"/>
      <c r="V45" s="4">
        <v>3.7</v>
      </c>
      <c r="W45" s="4">
        <v>3.7</v>
      </c>
      <c r="X45" s="4">
        <v>3.7</v>
      </c>
      <c r="Y45" s="4">
        <v>3.7</v>
      </c>
      <c r="Z45" s="4">
        <v>3.5</v>
      </c>
      <c r="AA45" s="4">
        <v>3.6</v>
      </c>
      <c r="AB45" s="4">
        <v>3.4</v>
      </c>
      <c r="AC45" s="4">
        <v>3.4</v>
      </c>
      <c r="AD45" s="4">
        <v>3.3</v>
      </c>
      <c r="AE45" s="190">
        <v>3.4</v>
      </c>
    </row>
    <row r="46" spans="2:31" ht="15.75" thickBot="1">
      <c r="B46" s="3" t="s">
        <v>104</v>
      </c>
      <c r="C46" s="4"/>
      <c r="D46" s="4"/>
      <c r="E46" s="29">
        <f>E$28</f>
        <v>5.7668076292396654E-2</v>
      </c>
      <c r="F46" s="29">
        <f>F$28</f>
        <v>6.0510945650720051E-2</v>
      </c>
      <c r="G46" s="31">
        <f>G$28</f>
        <v>6.2840623667124784E-2</v>
      </c>
      <c r="I46" s="390" t="s">
        <v>13</v>
      </c>
      <c r="J46" s="391"/>
      <c r="K46" s="200">
        <v>0.33</v>
      </c>
      <c r="R46" s="204">
        <v>39600</v>
      </c>
      <c r="S46" s="47">
        <f>IF(('Data Tool'!$D$10/('Data and Formulas'!$K$41+(('Data Tool'!$D$9*'Data and Formulas'!$K$42)+('Data Tool'!$F$9*'Data and Formulas'!$K$45)+('Data Tool'!$G$9*'Data and Formulas'!$K$46))))&lt;'Data and Formulas'!$G$54, $V46, IF(AND(('Data Tool'!$D$10/('Data and Formulas'!$K$41+(('Data Tool'!$D$9*'Data and Formulas'!$K$42)+('Data Tool'!$F$9*'Data and Formulas'!$K$45)+('Data Tool'!$G$9*'Data and Formulas'!$K$46))))&lt;'Data and Formulas'!$H$54, ('Data Tool'!$D$10/('Data and Formulas'!$K$41+(('Data Tool'!$D$9*'Data and Formulas'!$K$42)+('Data Tool'!$F$9*'Data and Formulas'!$K$45)+('Data Tool'!$G$9*'Data and Formulas'!$K$46)))) &gt;='Data and Formulas'!$G$54), $W46, IF(AND(('Data Tool'!$D$10/('Data and Formulas'!$K$41+(('Data Tool'!$D$9*'Data and Formulas'!$K$42)+('Data Tool'!$F$9*'Data and Formulas'!$K$45)+('Data Tool'!$G$9*'Data and Formulas'!$K$46))))&lt;'Data and Formulas'!$I$54, ('Data Tool'!$D$10/('Data and Formulas'!$K$41+(('Data Tool'!$D$9*'Data and Formulas'!$K$42)+('Data Tool'!$F$9*'Data and Formulas'!$K$45)+('Data Tool'!$G$9*'Data and Formulas'!$K$46)))) &gt;='Data and Formulas'!$H$54), $X46, IF(AND(('Data Tool'!$D$10/('Data and Formulas'!$K$41+(('Data Tool'!$D$9*'Data and Formulas'!$K$42)+('Data Tool'!$F$9*'Data and Formulas'!$K$45)+('Data Tool'!$G$9*'Data and Formulas'!$K$46))))&lt;'Data and Formulas'!$J$54, ('Data Tool'!$D$10/('Data and Formulas'!$K$41+(('Data Tool'!$D$9*'Data and Formulas'!$K$42)+('Data Tool'!$F$9*'Data and Formulas'!$K$45)+('Data Tool'!$G$9*'Data and Formulas'!$K$46)))) &gt;='Data and Formulas'!$I$54), $Y46, IF(AND(('Data Tool'!$D$10/('Data and Formulas'!$K$41+(('Data Tool'!$D$9*'Data and Formulas'!$K$42)+('Data Tool'!$F$9*'Data and Formulas'!$K$45)+('Data Tool'!$G$9*'Data and Formulas'!$K$46))))&lt;'Data and Formulas'!$K$54, ('Data Tool'!$D$10/('Data and Formulas'!$K$41+(('Data Tool'!$D$9*'Data and Formulas'!$K$42)+('Data Tool'!$F$9*'Data and Formulas'!$K$45)+('Data Tool'!$G$9*'Data and Formulas'!$K$46)))) &gt;='Data and Formulas'!$J$54), $Z46, IF(AND(('Data Tool'!$D$10/('Data and Formulas'!$K$41+(('Data Tool'!$D$9*'Data and Formulas'!$K$42)+('Data Tool'!$F$9*'Data and Formulas'!$K$45)+('Data Tool'!$G$9*'Data and Formulas'!$K$46))))&lt;'Data and Formulas'!$L$54, ('Data Tool'!$D$10/('Data and Formulas'!$K$41+(('Data Tool'!$D$9*'Data and Formulas'!$K$42)+('Data Tool'!$F$9*'Data and Formulas'!$K$45)+('Data Tool'!$G$9*'Data and Formulas'!$K$46)))) &gt;='Data and Formulas'!$K$54), $AA46, IF(AND(('Data Tool'!$D$10/('Data and Formulas'!$K$41+(('Data Tool'!$D$9*'Data and Formulas'!$K$42)+('Data Tool'!$F$9*'Data and Formulas'!$K$45)+('Data Tool'!$G$9*'Data and Formulas'!$K$46))))&lt;'Data and Formulas'!$M$54, ('Data Tool'!$D$10/('Data and Formulas'!$K$41+(('Data Tool'!$D$9*'Data and Formulas'!$K$42)+('Data Tool'!$F$9*'Data and Formulas'!$K$45)+('Data Tool'!$G$9*'Data and Formulas'!$K$46)))) &gt;='Data and Formulas'!$L$54), $AB46, IF(AND(('Data Tool'!$D$10/('Data and Formulas'!$K$41+(('Data Tool'!$D$9*'Data and Formulas'!$K$42)+('Data Tool'!$F$9*'Data and Formulas'!$K$45)+('Data Tool'!$G$9*'Data and Formulas'!$K$46))))&lt;'Data and Formulas'!$N$54, ('Data Tool'!$D$10/('Data and Formulas'!$K$41+(('Data Tool'!$D$9*'Data and Formulas'!$K$42)+('Data Tool'!$F$9*'Data and Formulas'!$K$45)+('Data Tool'!$G$9*'Data and Formulas'!$K$46)))) &gt;='Data and Formulas'!$M$54), $AC46, IF(AND(('Data Tool'!$D$10/('Data and Formulas'!$K$41+(('Data Tool'!$D$9*'Data and Formulas'!$K$42)+('Data Tool'!$F$9*'Data and Formulas'!$K$45)+('Data Tool'!$G$9*'Data and Formulas'!$K$46))))&lt;'Data and Formulas'!$O$54, ('Data Tool'!$D$10/('Data and Formulas'!$K$41+(('Data Tool'!$D$9*'Data and Formulas'!$K$42)+('Data Tool'!$F$9*'Data and Formulas'!$K$45)+('Data Tool'!$G$9*'Data and Formulas'!$K$46)))) &gt;='Data and Formulas'!$N$54), $AD46, IF(('Data Tool'!$D$10/('Data and Formulas'!$K$41+(('Data Tool'!$D$9*'Data and Formulas'!$K$42)+('Data Tool'!$F$9*'Data and Formulas'!$K$45)+('Data Tool'!$G$9*'Data and Formulas'!$K$46))))&gt;='Data and Formulas'!$O$54, $AE46))))))))))</f>
        <v>4.2</v>
      </c>
      <c r="T46" s="48">
        <v>3.7</v>
      </c>
      <c r="U46" s="49"/>
      <c r="V46" s="4">
        <v>4.0999999999999996</v>
      </c>
      <c r="W46" s="4">
        <v>4.2</v>
      </c>
      <c r="X46" s="4">
        <v>4.2</v>
      </c>
      <c r="Y46" s="4">
        <v>4.2</v>
      </c>
      <c r="Z46" s="4">
        <v>4</v>
      </c>
      <c r="AA46" s="4">
        <v>4</v>
      </c>
      <c r="AB46" s="4">
        <v>3.9</v>
      </c>
      <c r="AC46" s="4">
        <v>3.8</v>
      </c>
      <c r="AD46" s="4">
        <v>3.6</v>
      </c>
      <c r="AE46" s="190">
        <v>3.7</v>
      </c>
    </row>
    <row r="47" spans="2:31">
      <c r="B47" s="3" t="s">
        <v>36</v>
      </c>
      <c r="C47" s="4"/>
      <c r="D47" s="4"/>
      <c r="E47" s="29">
        <f>E$31</f>
        <v>3.3658410287391041E-2</v>
      </c>
      <c r="F47" s="29">
        <f>F$31</f>
        <v>3.0835079584466539E-2</v>
      </c>
      <c r="G47" s="31">
        <f>G$31</f>
        <v>3.2036396379318516E-2</v>
      </c>
      <c r="I47" s="10"/>
      <c r="R47" s="204">
        <v>39630</v>
      </c>
      <c r="S47" s="47">
        <f>IF(('Data Tool'!$D$10/('Data and Formulas'!$K$41+(('Data Tool'!$D$9*'Data and Formulas'!$K$42)+('Data Tool'!$F$9*'Data and Formulas'!$K$45)+('Data Tool'!$G$9*'Data and Formulas'!$K$46))))&lt;'Data and Formulas'!$G$54, $V47, IF(AND(('Data Tool'!$D$10/('Data and Formulas'!$K$41+(('Data Tool'!$D$9*'Data and Formulas'!$K$42)+('Data Tool'!$F$9*'Data and Formulas'!$K$45)+('Data Tool'!$G$9*'Data and Formulas'!$K$46))))&lt;'Data and Formulas'!$H$54, ('Data Tool'!$D$10/('Data and Formulas'!$K$41+(('Data Tool'!$D$9*'Data and Formulas'!$K$42)+('Data Tool'!$F$9*'Data and Formulas'!$K$45)+('Data Tool'!$G$9*'Data and Formulas'!$K$46)))) &gt;='Data and Formulas'!$G$54), $W47, IF(AND(('Data Tool'!$D$10/('Data and Formulas'!$K$41+(('Data Tool'!$D$9*'Data and Formulas'!$K$42)+('Data Tool'!$F$9*'Data and Formulas'!$K$45)+('Data Tool'!$G$9*'Data and Formulas'!$K$46))))&lt;'Data and Formulas'!$I$54, ('Data Tool'!$D$10/('Data and Formulas'!$K$41+(('Data Tool'!$D$9*'Data and Formulas'!$K$42)+('Data Tool'!$F$9*'Data and Formulas'!$K$45)+('Data Tool'!$G$9*'Data and Formulas'!$K$46)))) &gt;='Data and Formulas'!$H$54), $X47, IF(AND(('Data Tool'!$D$10/('Data and Formulas'!$K$41+(('Data Tool'!$D$9*'Data and Formulas'!$K$42)+('Data Tool'!$F$9*'Data and Formulas'!$K$45)+('Data Tool'!$G$9*'Data and Formulas'!$K$46))))&lt;'Data and Formulas'!$J$54, ('Data Tool'!$D$10/('Data and Formulas'!$K$41+(('Data Tool'!$D$9*'Data and Formulas'!$K$42)+('Data Tool'!$F$9*'Data and Formulas'!$K$45)+('Data Tool'!$G$9*'Data and Formulas'!$K$46)))) &gt;='Data and Formulas'!$I$54), $Y47, IF(AND(('Data Tool'!$D$10/('Data and Formulas'!$K$41+(('Data Tool'!$D$9*'Data and Formulas'!$K$42)+('Data Tool'!$F$9*'Data and Formulas'!$K$45)+('Data Tool'!$G$9*'Data and Formulas'!$K$46))))&lt;'Data and Formulas'!$K$54, ('Data Tool'!$D$10/('Data and Formulas'!$K$41+(('Data Tool'!$D$9*'Data and Formulas'!$K$42)+('Data Tool'!$F$9*'Data and Formulas'!$K$45)+('Data Tool'!$G$9*'Data and Formulas'!$K$46)))) &gt;='Data and Formulas'!$J$54), $Z47, IF(AND(('Data Tool'!$D$10/('Data and Formulas'!$K$41+(('Data Tool'!$D$9*'Data and Formulas'!$K$42)+('Data Tool'!$F$9*'Data and Formulas'!$K$45)+('Data Tool'!$G$9*'Data and Formulas'!$K$46))))&lt;'Data and Formulas'!$L$54, ('Data Tool'!$D$10/('Data and Formulas'!$K$41+(('Data Tool'!$D$9*'Data and Formulas'!$K$42)+('Data Tool'!$F$9*'Data and Formulas'!$K$45)+('Data Tool'!$G$9*'Data and Formulas'!$K$46)))) &gt;='Data and Formulas'!$K$54), $AA47, IF(AND(('Data Tool'!$D$10/('Data and Formulas'!$K$41+(('Data Tool'!$D$9*'Data and Formulas'!$K$42)+('Data Tool'!$F$9*'Data and Formulas'!$K$45)+('Data Tool'!$G$9*'Data and Formulas'!$K$46))))&lt;'Data and Formulas'!$M$54, ('Data Tool'!$D$10/('Data and Formulas'!$K$41+(('Data Tool'!$D$9*'Data and Formulas'!$K$42)+('Data Tool'!$F$9*'Data and Formulas'!$K$45)+('Data Tool'!$G$9*'Data and Formulas'!$K$46)))) &gt;='Data and Formulas'!$L$54), $AB47, IF(AND(('Data Tool'!$D$10/('Data and Formulas'!$K$41+(('Data Tool'!$D$9*'Data and Formulas'!$K$42)+('Data Tool'!$F$9*'Data and Formulas'!$K$45)+('Data Tool'!$G$9*'Data and Formulas'!$K$46))))&lt;'Data and Formulas'!$N$54, ('Data Tool'!$D$10/('Data and Formulas'!$K$41+(('Data Tool'!$D$9*'Data and Formulas'!$K$42)+('Data Tool'!$F$9*'Data and Formulas'!$K$45)+('Data Tool'!$G$9*'Data and Formulas'!$K$46)))) &gt;='Data and Formulas'!$M$54), $AC47, IF(AND(('Data Tool'!$D$10/('Data and Formulas'!$K$41+(('Data Tool'!$D$9*'Data and Formulas'!$K$42)+('Data Tool'!$F$9*'Data and Formulas'!$K$45)+('Data Tool'!$G$9*'Data and Formulas'!$K$46))))&lt;'Data and Formulas'!$O$54, ('Data Tool'!$D$10/('Data and Formulas'!$K$41+(('Data Tool'!$D$9*'Data and Formulas'!$K$42)+('Data Tool'!$F$9*'Data and Formulas'!$K$45)+('Data Tool'!$G$9*'Data and Formulas'!$K$46)))) &gt;='Data and Formulas'!$N$54), $AD47, IF(('Data Tool'!$D$10/('Data and Formulas'!$K$41+(('Data Tool'!$D$9*'Data and Formulas'!$K$42)+('Data Tool'!$F$9*'Data and Formulas'!$K$45)+('Data Tool'!$G$9*'Data and Formulas'!$K$46))))&gt;='Data and Formulas'!$O$54, $AE47))))))))))</f>
        <v>4.5999999999999996</v>
      </c>
      <c r="T47" s="48">
        <v>4.2</v>
      </c>
      <c r="U47" s="49"/>
      <c r="V47" s="4">
        <v>4.5999999999999996</v>
      </c>
      <c r="W47" s="4">
        <v>4.7</v>
      </c>
      <c r="X47" s="4">
        <v>4.7</v>
      </c>
      <c r="Y47" s="4">
        <v>4.5999999999999996</v>
      </c>
      <c r="Z47" s="4">
        <v>4.4000000000000004</v>
      </c>
      <c r="AA47" s="4">
        <v>4.5</v>
      </c>
      <c r="AB47" s="4">
        <v>4.3</v>
      </c>
      <c r="AC47" s="4">
        <v>4.3</v>
      </c>
      <c r="AD47" s="4">
        <v>4</v>
      </c>
      <c r="AE47" s="190">
        <v>4.2</v>
      </c>
    </row>
    <row r="48" spans="2:31">
      <c r="B48" s="3" t="s">
        <v>105</v>
      </c>
      <c r="C48" s="4"/>
      <c r="D48" s="4"/>
      <c r="E48" s="29">
        <f>E$35+E$36</f>
        <v>0.17076033485803055</v>
      </c>
      <c r="F48" s="29">
        <f>F$35+F$36</f>
        <v>0.15973962280975523</v>
      </c>
      <c r="G48" s="31">
        <f>G$35+G$36</f>
        <v>0.17003933462869059</v>
      </c>
      <c r="I48" s="10"/>
      <c r="R48" s="204">
        <v>39661</v>
      </c>
      <c r="S48" s="47">
        <f>IF(('Data Tool'!$D$10/('Data and Formulas'!$K$41+(('Data Tool'!$D$9*'Data and Formulas'!$K$42)+('Data Tool'!$F$9*'Data and Formulas'!$K$45)+('Data Tool'!$G$9*'Data and Formulas'!$K$46))))&lt;'Data and Formulas'!$G$54, $V48, IF(AND(('Data Tool'!$D$10/('Data and Formulas'!$K$41+(('Data Tool'!$D$9*'Data and Formulas'!$K$42)+('Data Tool'!$F$9*'Data and Formulas'!$K$45)+('Data Tool'!$G$9*'Data and Formulas'!$K$46))))&lt;'Data and Formulas'!$H$54, ('Data Tool'!$D$10/('Data and Formulas'!$K$41+(('Data Tool'!$D$9*'Data and Formulas'!$K$42)+('Data Tool'!$F$9*'Data and Formulas'!$K$45)+('Data Tool'!$G$9*'Data and Formulas'!$K$46)))) &gt;='Data and Formulas'!$G$54), $W48, IF(AND(('Data Tool'!$D$10/('Data and Formulas'!$K$41+(('Data Tool'!$D$9*'Data and Formulas'!$K$42)+('Data Tool'!$F$9*'Data and Formulas'!$K$45)+('Data Tool'!$G$9*'Data and Formulas'!$K$46))))&lt;'Data and Formulas'!$I$54, ('Data Tool'!$D$10/('Data and Formulas'!$K$41+(('Data Tool'!$D$9*'Data and Formulas'!$K$42)+('Data Tool'!$F$9*'Data and Formulas'!$K$45)+('Data Tool'!$G$9*'Data and Formulas'!$K$46)))) &gt;='Data and Formulas'!$H$54), $X48, IF(AND(('Data Tool'!$D$10/('Data and Formulas'!$K$41+(('Data Tool'!$D$9*'Data and Formulas'!$K$42)+('Data Tool'!$F$9*'Data and Formulas'!$K$45)+('Data Tool'!$G$9*'Data and Formulas'!$K$46))))&lt;'Data and Formulas'!$J$54, ('Data Tool'!$D$10/('Data and Formulas'!$K$41+(('Data Tool'!$D$9*'Data and Formulas'!$K$42)+('Data Tool'!$F$9*'Data and Formulas'!$K$45)+('Data Tool'!$G$9*'Data and Formulas'!$K$46)))) &gt;='Data and Formulas'!$I$54), $Y48, IF(AND(('Data Tool'!$D$10/('Data and Formulas'!$K$41+(('Data Tool'!$D$9*'Data and Formulas'!$K$42)+('Data Tool'!$F$9*'Data and Formulas'!$K$45)+('Data Tool'!$G$9*'Data and Formulas'!$K$46))))&lt;'Data and Formulas'!$K$54, ('Data Tool'!$D$10/('Data and Formulas'!$K$41+(('Data Tool'!$D$9*'Data and Formulas'!$K$42)+('Data Tool'!$F$9*'Data and Formulas'!$K$45)+('Data Tool'!$G$9*'Data and Formulas'!$K$46)))) &gt;='Data and Formulas'!$J$54), $Z48, IF(AND(('Data Tool'!$D$10/('Data and Formulas'!$K$41+(('Data Tool'!$D$9*'Data and Formulas'!$K$42)+('Data Tool'!$F$9*'Data and Formulas'!$K$45)+('Data Tool'!$G$9*'Data and Formulas'!$K$46))))&lt;'Data and Formulas'!$L$54, ('Data Tool'!$D$10/('Data and Formulas'!$K$41+(('Data Tool'!$D$9*'Data and Formulas'!$K$42)+('Data Tool'!$F$9*'Data and Formulas'!$K$45)+('Data Tool'!$G$9*'Data and Formulas'!$K$46)))) &gt;='Data and Formulas'!$K$54), $AA48, IF(AND(('Data Tool'!$D$10/('Data and Formulas'!$K$41+(('Data Tool'!$D$9*'Data and Formulas'!$K$42)+('Data Tool'!$F$9*'Data and Formulas'!$K$45)+('Data Tool'!$G$9*'Data and Formulas'!$K$46))))&lt;'Data and Formulas'!$M$54, ('Data Tool'!$D$10/('Data and Formulas'!$K$41+(('Data Tool'!$D$9*'Data and Formulas'!$K$42)+('Data Tool'!$F$9*'Data and Formulas'!$K$45)+('Data Tool'!$G$9*'Data and Formulas'!$K$46)))) &gt;='Data and Formulas'!$L$54), $AB48, IF(AND(('Data Tool'!$D$10/('Data and Formulas'!$K$41+(('Data Tool'!$D$9*'Data and Formulas'!$K$42)+('Data Tool'!$F$9*'Data and Formulas'!$K$45)+('Data Tool'!$G$9*'Data and Formulas'!$K$46))))&lt;'Data and Formulas'!$N$54, ('Data Tool'!$D$10/('Data and Formulas'!$K$41+(('Data Tool'!$D$9*'Data and Formulas'!$K$42)+('Data Tool'!$F$9*'Data and Formulas'!$K$45)+('Data Tool'!$G$9*'Data and Formulas'!$K$46)))) &gt;='Data and Formulas'!$M$54), $AC48, IF(AND(('Data Tool'!$D$10/('Data and Formulas'!$K$41+(('Data Tool'!$D$9*'Data and Formulas'!$K$42)+('Data Tool'!$F$9*'Data and Formulas'!$K$45)+('Data Tool'!$G$9*'Data and Formulas'!$K$46))))&lt;'Data and Formulas'!$O$54, ('Data Tool'!$D$10/('Data and Formulas'!$K$41+(('Data Tool'!$D$9*'Data and Formulas'!$K$42)+('Data Tool'!$F$9*'Data and Formulas'!$K$45)+('Data Tool'!$G$9*'Data and Formulas'!$K$46)))) &gt;='Data and Formulas'!$N$54), $AD48, IF(('Data Tool'!$D$10/('Data and Formulas'!$K$41+(('Data Tool'!$D$9*'Data and Formulas'!$K$42)+('Data Tool'!$F$9*'Data and Formulas'!$K$45)+('Data Tool'!$G$9*'Data and Formulas'!$K$46))))&gt;='Data and Formulas'!$O$54, $AE48))))))))))</f>
        <v>5</v>
      </c>
      <c r="T48" s="48">
        <v>4.4000000000000004</v>
      </c>
      <c r="U48" s="49"/>
      <c r="V48" s="4">
        <v>4.9000000000000004</v>
      </c>
      <c r="W48" s="4">
        <v>5.0999999999999996</v>
      </c>
      <c r="X48" s="4">
        <v>5.0999999999999996</v>
      </c>
      <c r="Y48" s="4">
        <v>5</v>
      </c>
      <c r="Z48" s="4">
        <v>4.7</v>
      </c>
      <c r="AA48" s="4">
        <v>4.7</v>
      </c>
      <c r="AB48" s="4">
        <v>4.5</v>
      </c>
      <c r="AC48" s="4">
        <v>4.4000000000000004</v>
      </c>
      <c r="AD48" s="4">
        <v>4.0999999999999996</v>
      </c>
      <c r="AE48" s="190">
        <v>4.3</v>
      </c>
    </row>
    <row r="49" spans="2:31" ht="15.75" thickBot="1">
      <c r="B49" s="6" t="s">
        <v>106</v>
      </c>
      <c r="C49" s="7"/>
      <c r="D49" s="7"/>
      <c r="E49" s="40">
        <f>E$37</f>
        <v>0.93682575299905069</v>
      </c>
      <c r="F49" s="40">
        <f>F$37</f>
        <v>0.87543804895447841</v>
      </c>
      <c r="G49" s="41">
        <f>G$37</f>
        <v>0.93447703900289092</v>
      </c>
      <c r="I49" s="10"/>
      <c r="R49" s="204">
        <v>39692</v>
      </c>
      <c r="S49" s="47">
        <f>IF(('Data Tool'!$D$10/('Data and Formulas'!$K$41+(('Data Tool'!$D$9*'Data and Formulas'!$K$42)+('Data Tool'!$F$9*'Data and Formulas'!$K$45)+('Data Tool'!$G$9*'Data and Formulas'!$K$46))))&lt;'Data and Formulas'!$G$54, $V49, IF(AND(('Data Tool'!$D$10/('Data and Formulas'!$K$41+(('Data Tool'!$D$9*'Data and Formulas'!$K$42)+('Data Tool'!$F$9*'Data and Formulas'!$K$45)+('Data Tool'!$G$9*'Data and Formulas'!$K$46))))&lt;'Data and Formulas'!$H$54, ('Data Tool'!$D$10/('Data and Formulas'!$K$41+(('Data Tool'!$D$9*'Data and Formulas'!$K$42)+('Data Tool'!$F$9*'Data and Formulas'!$K$45)+('Data Tool'!$G$9*'Data and Formulas'!$K$46)))) &gt;='Data and Formulas'!$G$54), $W49, IF(AND(('Data Tool'!$D$10/('Data and Formulas'!$K$41+(('Data Tool'!$D$9*'Data and Formulas'!$K$42)+('Data Tool'!$F$9*'Data and Formulas'!$K$45)+('Data Tool'!$G$9*'Data and Formulas'!$K$46))))&lt;'Data and Formulas'!$I$54, ('Data Tool'!$D$10/('Data and Formulas'!$K$41+(('Data Tool'!$D$9*'Data and Formulas'!$K$42)+('Data Tool'!$F$9*'Data and Formulas'!$K$45)+('Data Tool'!$G$9*'Data and Formulas'!$K$46)))) &gt;='Data and Formulas'!$H$54), $X49, IF(AND(('Data Tool'!$D$10/('Data and Formulas'!$K$41+(('Data Tool'!$D$9*'Data and Formulas'!$K$42)+('Data Tool'!$F$9*'Data and Formulas'!$K$45)+('Data Tool'!$G$9*'Data and Formulas'!$K$46))))&lt;'Data and Formulas'!$J$54, ('Data Tool'!$D$10/('Data and Formulas'!$K$41+(('Data Tool'!$D$9*'Data and Formulas'!$K$42)+('Data Tool'!$F$9*'Data and Formulas'!$K$45)+('Data Tool'!$G$9*'Data and Formulas'!$K$46)))) &gt;='Data and Formulas'!$I$54), $Y49, IF(AND(('Data Tool'!$D$10/('Data and Formulas'!$K$41+(('Data Tool'!$D$9*'Data and Formulas'!$K$42)+('Data Tool'!$F$9*'Data and Formulas'!$K$45)+('Data Tool'!$G$9*'Data and Formulas'!$K$46))))&lt;'Data and Formulas'!$K$54, ('Data Tool'!$D$10/('Data and Formulas'!$K$41+(('Data Tool'!$D$9*'Data and Formulas'!$K$42)+('Data Tool'!$F$9*'Data and Formulas'!$K$45)+('Data Tool'!$G$9*'Data and Formulas'!$K$46)))) &gt;='Data and Formulas'!$J$54), $Z49, IF(AND(('Data Tool'!$D$10/('Data and Formulas'!$K$41+(('Data Tool'!$D$9*'Data and Formulas'!$K$42)+('Data Tool'!$F$9*'Data and Formulas'!$K$45)+('Data Tool'!$G$9*'Data and Formulas'!$K$46))))&lt;'Data and Formulas'!$L$54, ('Data Tool'!$D$10/('Data and Formulas'!$K$41+(('Data Tool'!$D$9*'Data and Formulas'!$K$42)+('Data Tool'!$F$9*'Data and Formulas'!$K$45)+('Data Tool'!$G$9*'Data and Formulas'!$K$46)))) &gt;='Data and Formulas'!$K$54), $AA49, IF(AND(('Data Tool'!$D$10/('Data and Formulas'!$K$41+(('Data Tool'!$D$9*'Data and Formulas'!$K$42)+('Data Tool'!$F$9*'Data and Formulas'!$K$45)+('Data Tool'!$G$9*'Data and Formulas'!$K$46))))&lt;'Data and Formulas'!$M$54, ('Data Tool'!$D$10/('Data and Formulas'!$K$41+(('Data Tool'!$D$9*'Data and Formulas'!$K$42)+('Data Tool'!$F$9*'Data and Formulas'!$K$45)+('Data Tool'!$G$9*'Data and Formulas'!$K$46)))) &gt;='Data and Formulas'!$L$54), $AB49, IF(AND(('Data Tool'!$D$10/('Data and Formulas'!$K$41+(('Data Tool'!$D$9*'Data and Formulas'!$K$42)+('Data Tool'!$F$9*'Data and Formulas'!$K$45)+('Data Tool'!$G$9*'Data and Formulas'!$K$46))))&lt;'Data and Formulas'!$N$54, ('Data Tool'!$D$10/('Data and Formulas'!$K$41+(('Data Tool'!$D$9*'Data and Formulas'!$K$42)+('Data Tool'!$F$9*'Data and Formulas'!$K$45)+('Data Tool'!$G$9*'Data and Formulas'!$K$46)))) &gt;='Data and Formulas'!$M$54), $AC49, IF(AND(('Data Tool'!$D$10/('Data and Formulas'!$K$41+(('Data Tool'!$D$9*'Data and Formulas'!$K$42)+('Data Tool'!$F$9*'Data and Formulas'!$K$45)+('Data Tool'!$G$9*'Data and Formulas'!$K$46))))&lt;'Data and Formulas'!$O$54, ('Data Tool'!$D$10/('Data and Formulas'!$K$41+(('Data Tool'!$D$9*'Data and Formulas'!$K$42)+('Data Tool'!$F$9*'Data and Formulas'!$K$45)+('Data Tool'!$G$9*'Data and Formulas'!$K$46)))) &gt;='Data and Formulas'!$N$54), $AD49, IF(('Data Tool'!$D$10/('Data and Formulas'!$K$41+(('Data Tool'!$D$9*'Data and Formulas'!$K$42)+('Data Tool'!$F$9*'Data and Formulas'!$K$45)+('Data Tool'!$G$9*'Data and Formulas'!$K$46))))&gt;='Data and Formulas'!$O$54, $AE49))))))))))</f>
        <v>5.6</v>
      </c>
      <c r="T49" s="48">
        <v>4.8</v>
      </c>
      <c r="U49" s="49"/>
      <c r="V49" s="4">
        <v>5.6</v>
      </c>
      <c r="W49" s="4">
        <v>5.8</v>
      </c>
      <c r="X49" s="4">
        <v>6</v>
      </c>
      <c r="Y49" s="4">
        <v>5.6</v>
      </c>
      <c r="Z49" s="4">
        <v>5.3</v>
      </c>
      <c r="AA49" s="4">
        <v>5.2</v>
      </c>
      <c r="AB49" s="4">
        <v>5</v>
      </c>
      <c r="AC49" s="4">
        <v>4.9000000000000004</v>
      </c>
      <c r="AD49" s="4">
        <v>4.5999999999999996</v>
      </c>
      <c r="AE49" s="190">
        <v>4.7</v>
      </c>
    </row>
    <row r="50" spans="2:31">
      <c r="I50" s="10"/>
      <c r="R50" s="204">
        <v>39722</v>
      </c>
      <c r="S50" s="47">
        <f>IF(('Data Tool'!$D$10/('Data and Formulas'!$K$41+(('Data Tool'!$D$9*'Data and Formulas'!$K$42)+('Data Tool'!$F$9*'Data and Formulas'!$K$45)+('Data Tool'!$G$9*'Data and Formulas'!$K$46))))&lt;'Data and Formulas'!$G$54, $V50, IF(AND(('Data Tool'!$D$10/('Data and Formulas'!$K$41+(('Data Tool'!$D$9*'Data and Formulas'!$K$42)+('Data Tool'!$F$9*'Data and Formulas'!$K$45)+('Data Tool'!$G$9*'Data and Formulas'!$K$46))))&lt;'Data and Formulas'!$H$54, ('Data Tool'!$D$10/('Data and Formulas'!$K$41+(('Data Tool'!$D$9*'Data and Formulas'!$K$42)+('Data Tool'!$F$9*'Data and Formulas'!$K$45)+('Data Tool'!$G$9*'Data and Formulas'!$K$46)))) &gt;='Data and Formulas'!$G$54), $W50, IF(AND(('Data Tool'!$D$10/('Data and Formulas'!$K$41+(('Data Tool'!$D$9*'Data and Formulas'!$K$42)+('Data Tool'!$F$9*'Data and Formulas'!$K$45)+('Data Tool'!$G$9*'Data and Formulas'!$K$46))))&lt;'Data and Formulas'!$I$54, ('Data Tool'!$D$10/('Data and Formulas'!$K$41+(('Data Tool'!$D$9*'Data and Formulas'!$K$42)+('Data Tool'!$F$9*'Data and Formulas'!$K$45)+('Data Tool'!$G$9*'Data and Formulas'!$K$46)))) &gt;='Data and Formulas'!$H$54), $X50, IF(AND(('Data Tool'!$D$10/('Data and Formulas'!$K$41+(('Data Tool'!$D$9*'Data and Formulas'!$K$42)+('Data Tool'!$F$9*'Data and Formulas'!$K$45)+('Data Tool'!$G$9*'Data and Formulas'!$K$46))))&lt;'Data and Formulas'!$J$54, ('Data Tool'!$D$10/('Data and Formulas'!$K$41+(('Data Tool'!$D$9*'Data and Formulas'!$K$42)+('Data Tool'!$F$9*'Data and Formulas'!$K$45)+('Data Tool'!$G$9*'Data and Formulas'!$K$46)))) &gt;='Data and Formulas'!$I$54), $Y50, IF(AND(('Data Tool'!$D$10/('Data and Formulas'!$K$41+(('Data Tool'!$D$9*'Data and Formulas'!$K$42)+('Data Tool'!$F$9*'Data and Formulas'!$K$45)+('Data Tool'!$G$9*'Data and Formulas'!$K$46))))&lt;'Data and Formulas'!$K$54, ('Data Tool'!$D$10/('Data and Formulas'!$K$41+(('Data Tool'!$D$9*'Data and Formulas'!$K$42)+('Data Tool'!$F$9*'Data and Formulas'!$K$45)+('Data Tool'!$G$9*'Data and Formulas'!$K$46)))) &gt;='Data and Formulas'!$J$54), $Z50, IF(AND(('Data Tool'!$D$10/('Data and Formulas'!$K$41+(('Data Tool'!$D$9*'Data and Formulas'!$K$42)+('Data Tool'!$F$9*'Data and Formulas'!$K$45)+('Data Tool'!$G$9*'Data and Formulas'!$K$46))))&lt;'Data and Formulas'!$L$54, ('Data Tool'!$D$10/('Data and Formulas'!$K$41+(('Data Tool'!$D$9*'Data and Formulas'!$K$42)+('Data Tool'!$F$9*'Data and Formulas'!$K$45)+('Data Tool'!$G$9*'Data and Formulas'!$K$46)))) &gt;='Data and Formulas'!$K$54), $AA50, IF(AND(('Data Tool'!$D$10/('Data and Formulas'!$K$41+(('Data Tool'!$D$9*'Data and Formulas'!$K$42)+('Data Tool'!$F$9*'Data and Formulas'!$K$45)+('Data Tool'!$G$9*'Data and Formulas'!$K$46))))&lt;'Data and Formulas'!$M$54, ('Data Tool'!$D$10/('Data and Formulas'!$K$41+(('Data Tool'!$D$9*'Data and Formulas'!$K$42)+('Data Tool'!$F$9*'Data and Formulas'!$K$45)+('Data Tool'!$G$9*'Data and Formulas'!$K$46)))) &gt;='Data and Formulas'!$L$54), $AB50, IF(AND(('Data Tool'!$D$10/('Data and Formulas'!$K$41+(('Data Tool'!$D$9*'Data and Formulas'!$K$42)+('Data Tool'!$F$9*'Data and Formulas'!$K$45)+('Data Tool'!$G$9*'Data and Formulas'!$K$46))))&lt;'Data and Formulas'!$N$54, ('Data Tool'!$D$10/('Data and Formulas'!$K$41+(('Data Tool'!$D$9*'Data and Formulas'!$K$42)+('Data Tool'!$F$9*'Data and Formulas'!$K$45)+('Data Tool'!$G$9*'Data and Formulas'!$K$46)))) &gt;='Data and Formulas'!$M$54), $AC50, IF(AND(('Data Tool'!$D$10/('Data and Formulas'!$K$41+(('Data Tool'!$D$9*'Data and Formulas'!$K$42)+('Data Tool'!$F$9*'Data and Formulas'!$K$45)+('Data Tool'!$G$9*'Data and Formulas'!$K$46))))&lt;'Data and Formulas'!$O$54, ('Data Tool'!$D$10/('Data and Formulas'!$K$41+(('Data Tool'!$D$9*'Data and Formulas'!$K$42)+('Data Tool'!$F$9*'Data and Formulas'!$K$45)+('Data Tool'!$G$9*'Data and Formulas'!$K$46)))) &gt;='Data and Formulas'!$N$54), $AD50, IF(('Data Tool'!$D$10/('Data and Formulas'!$K$41+(('Data Tool'!$D$9*'Data and Formulas'!$K$42)+('Data Tool'!$F$9*'Data and Formulas'!$K$45)+('Data Tool'!$G$9*'Data and Formulas'!$K$46))))&gt;='Data and Formulas'!$O$54, $AE50))))))))))</f>
        <v>5.0999999999999996</v>
      </c>
      <c r="T50" s="48">
        <v>4.2</v>
      </c>
      <c r="U50" s="49"/>
      <c r="V50" s="4">
        <v>5.2</v>
      </c>
      <c r="W50" s="4">
        <v>5.3</v>
      </c>
      <c r="X50" s="4">
        <v>5.6</v>
      </c>
      <c r="Y50" s="4">
        <v>5.0999999999999996</v>
      </c>
      <c r="Z50" s="4">
        <v>4.8</v>
      </c>
      <c r="AA50" s="4">
        <v>4.5999999999999996</v>
      </c>
      <c r="AB50" s="4">
        <v>4.4000000000000004</v>
      </c>
      <c r="AC50" s="4">
        <v>4.3</v>
      </c>
      <c r="AD50" s="4">
        <v>4</v>
      </c>
      <c r="AE50" s="190">
        <v>4.0999999999999996</v>
      </c>
    </row>
    <row r="51" spans="2:31" ht="15.75" thickBot="1">
      <c r="R51" s="204">
        <v>39753</v>
      </c>
      <c r="S51" s="47">
        <f>IF(('Data Tool'!$D$10/('Data and Formulas'!$K$41+(('Data Tool'!$D$9*'Data and Formulas'!$K$42)+('Data Tool'!$F$9*'Data and Formulas'!$K$45)+('Data Tool'!$G$9*'Data and Formulas'!$K$46))))&lt;'Data and Formulas'!$G$54, $V51, IF(AND(('Data Tool'!$D$10/('Data and Formulas'!$K$41+(('Data Tool'!$D$9*'Data and Formulas'!$K$42)+('Data Tool'!$F$9*'Data and Formulas'!$K$45)+('Data Tool'!$G$9*'Data and Formulas'!$K$46))))&lt;'Data and Formulas'!$H$54, ('Data Tool'!$D$10/('Data and Formulas'!$K$41+(('Data Tool'!$D$9*'Data and Formulas'!$K$42)+('Data Tool'!$F$9*'Data and Formulas'!$K$45)+('Data Tool'!$G$9*'Data and Formulas'!$K$46)))) &gt;='Data and Formulas'!$G$54), $W51, IF(AND(('Data Tool'!$D$10/('Data and Formulas'!$K$41+(('Data Tool'!$D$9*'Data and Formulas'!$K$42)+('Data Tool'!$F$9*'Data and Formulas'!$K$45)+('Data Tool'!$G$9*'Data and Formulas'!$K$46))))&lt;'Data and Formulas'!$I$54, ('Data Tool'!$D$10/('Data and Formulas'!$K$41+(('Data Tool'!$D$9*'Data and Formulas'!$K$42)+('Data Tool'!$F$9*'Data and Formulas'!$K$45)+('Data Tool'!$G$9*'Data and Formulas'!$K$46)))) &gt;='Data and Formulas'!$H$54), $X51, IF(AND(('Data Tool'!$D$10/('Data and Formulas'!$K$41+(('Data Tool'!$D$9*'Data and Formulas'!$K$42)+('Data Tool'!$F$9*'Data and Formulas'!$K$45)+('Data Tool'!$G$9*'Data and Formulas'!$K$46))))&lt;'Data and Formulas'!$J$54, ('Data Tool'!$D$10/('Data and Formulas'!$K$41+(('Data Tool'!$D$9*'Data and Formulas'!$K$42)+('Data Tool'!$F$9*'Data and Formulas'!$K$45)+('Data Tool'!$G$9*'Data and Formulas'!$K$46)))) &gt;='Data and Formulas'!$I$54), $Y51, IF(AND(('Data Tool'!$D$10/('Data and Formulas'!$K$41+(('Data Tool'!$D$9*'Data and Formulas'!$K$42)+('Data Tool'!$F$9*'Data and Formulas'!$K$45)+('Data Tool'!$G$9*'Data and Formulas'!$K$46))))&lt;'Data and Formulas'!$K$54, ('Data Tool'!$D$10/('Data and Formulas'!$K$41+(('Data Tool'!$D$9*'Data and Formulas'!$K$42)+('Data Tool'!$F$9*'Data and Formulas'!$K$45)+('Data Tool'!$G$9*'Data and Formulas'!$K$46)))) &gt;='Data and Formulas'!$J$54), $Z51, IF(AND(('Data Tool'!$D$10/('Data and Formulas'!$K$41+(('Data Tool'!$D$9*'Data and Formulas'!$K$42)+('Data Tool'!$F$9*'Data and Formulas'!$K$45)+('Data Tool'!$G$9*'Data and Formulas'!$K$46))))&lt;'Data and Formulas'!$L$54, ('Data Tool'!$D$10/('Data and Formulas'!$K$41+(('Data Tool'!$D$9*'Data and Formulas'!$K$42)+('Data Tool'!$F$9*'Data and Formulas'!$K$45)+('Data Tool'!$G$9*'Data and Formulas'!$K$46)))) &gt;='Data and Formulas'!$K$54), $AA51, IF(AND(('Data Tool'!$D$10/('Data and Formulas'!$K$41+(('Data Tool'!$D$9*'Data and Formulas'!$K$42)+('Data Tool'!$F$9*'Data and Formulas'!$K$45)+('Data Tool'!$G$9*'Data and Formulas'!$K$46))))&lt;'Data and Formulas'!$M$54, ('Data Tool'!$D$10/('Data and Formulas'!$K$41+(('Data Tool'!$D$9*'Data and Formulas'!$K$42)+('Data Tool'!$F$9*'Data and Formulas'!$K$45)+('Data Tool'!$G$9*'Data and Formulas'!$K$46)))) &gt;='Data and Formulas'!$L$54), $AB51, IF(AND(('Data Tool'!$D$10/('Data and Formulas'!$K$41+(('Data Tool'!$D$9*'Data and Formulas'!$K$42)+('Data Tool'!$F$9*'Data and Formulas'!$K$45)+('Data Tool'!$G$9*'Data and Formulas'!$K$46))))&lt;'Data and Formulas'!$N$54, ('Data Tool'!$D$10/('Data and Formulas'!$K$41+(('Data Tool'!$D$9*'Data and Formulas'!$K$42)+('Data Tool'!$F$9*'Data and Formulas'!$K$45)+('Data Tool'!$G$9*'Data and Formulas'!$K$46)))) &gt;='Data and Formulas'!$M$54), $AC51, IF(AND(('Data Tool'!$D$10/('Data and Formulas'!$K$41+(('Data Tool'!$D$9*'Data and Formulas'!$K$42)+('Data Tool'!$F$9*'Data and Formulas'!$K$45)+('Data Tool'!$G$9*'Data and Formulas'!$K$46))))&lt;'Data and Formulas'!$O$54, ('Data Tool'!$D$10/('Data and Formulas'!$K$41+(('Data Tool'!$D$9*'Data and Formulas'!$K$42)+('Data Tool'!$F$9*'Data and Formulas'!$K$45)+('Data Tool'!$G$9*'Data and Formulas'!$K$46)))) &gt;='Data and Formulas'!$N$54), $AD51, IF(('Data Tool'!$D$10/('Data and Formulas'!$K$41+(('Data Tool'!$D$9*'Data and Formulas'!$K$42)+('Data Tool'!$F$9*'Data and Formulas'!$K$45)+('Data Tool'!$G$9*'Data and Formulas'!$K$46))))&gt;='Data and Formulas'!$O$54, $AE51))))))))))</f>
        <v>4.9000000000000004</v>
      </c>
      <c r="T51" s="48">
        <v>3.8</v>
      </c>
      <c r="U51" s="49"/>
      <c r="V51" s="4">
        <v>5</v>
      </c>
      <c r="W51" s="4">
        <v>5.0999999999999996</v>
      </c>
      <c r="X51" s="4">
        <v>5.4</v>
      </c>
      <c r="Y51" s="4">
        <v>4.9000000000000004</v>
      </c>
      <c r="Z51" s="4">
        <v>4.5</v>
      </c>
      <c r="AA51" s="4">
        <v>4.3</v>
      </c>
      <c r="AB51" s="4">
        <v>4.0999999999999996</v>
      </c>
      <c r="AC51" s="4">
        <v>3.9</v>
      </c>
      <c r="AD51" s="4">
        <v>3.7</v>
      </c>
      <c r="AE51" s="190">
        <v>3.8</v>
      </c>
    </row>
    <row r="52" spans="2:31" ht="18.75">
      <c r="B52" s="201" t="s">
        <v>0</v>
      </c>
      <c r="C52" s="1"/>
      <c r="D52" s="1"/>
      <c r="E52" s="1"/>
      <c r="F52" s="1"/>
      <c r="G52" s="1"/>
      <c r="H52" s="1"/>
      <c r="I52" s="1"/>
      <c r="J52" s="1"/>
      <c r="K52" s="1"/>
      <c r="L52" s="1"/>
      <c r="M52" s="1"/>
      <c r="N52" s="1"/>
      <c r="O52" s="1"/>
      <c r="P52" s="2"/>
      <c r="R52" s="204">
        <v>39783</v>
      </c>
      <c r="S52" s="47">
        <f>IF(('Data Tool'!$D$10/('Data and Formulas'!$K$41+(('Data Tool'!$D$9*'Data and Formulas'!$K$42)+('Data Tool'!$F$9*'Data and Formulas'!$K$45)+('Data Tool'!$G$9*'Data and Formulas'!$K$46))))&lt;'Data and Formulas'!$G$54, $V52, IF(AND(('Data Tool'!$D$10/('Data and Formulas'!$K$41+(('Data Tool'!$D$9*'Data and Formulas'!$K$42)+('Data Tool'!$F$9*'Data and Formulas'!$K$45)+('Data Tool'!$G$9*'Data and Formulas'!$K$46))))&lt;'Data and Formulas'!$H$54, ('Data Tool'!$D$10/('Data and Formulas'!$K$41+(('Data Tool'!$D$9*'Data and Formulas'!$K$42)+('Data Tool'!$F$9*'Data and Formulas'!$K$45)+('Data Tool'!$G$9*'Data and Formulas'!$K$46)))) &gt;='Data and Formulas'!$G$54), $W52, IF(AND(('Data Tool'!$D$10/('Data and Formulas'!$K$41+(('Data Tool'!$D$9*'Data and Formulas'!$K$42)+('Data Tool'!$F$9*'Data and Formulas'!$K$45)+('Data Tool'!$G$9*'Data and Formulas'!$K$46))))&lt;'Data and Formulas'!$I$54, ('Data Tool'!$D$10/('Data and Formulas'!$K$41+(('Data Tool'!$D$9*'Data and Formulas'!$K$42)+('Data Tool'!$F$9*'Data and Formulas'!$K$45)+('Data Tool'!$G$9*'Data and Formulas'!$K$46)))) &gt;='Data and Formulas'!$H$54), $X52, IF(AND(('Data Tool'!$D$10/('Data and Formulas'!$K$41+(('Data Tool'!$D$9*'Data and Formulas'!$K$42)+('Data Tool'!$F$9*'Data and Formulas'!$K$45)+('Data Tool'!$G$9*'Data and Formulas'!$K$46))))&lt;'Data and Formulas'!$J$54, ('Data Tool'!$D$10/('Data and Formulas'!$K$41+(('Data Tool'!$D$9*'Data and Formulas'!$K$42)+('Data Tool'!$F$9*'Data and Formulas'!$K$45)+('Data Tool'!$G$9*'Data and Formulas'!$K$46)))) &gt;='Data and Formulas'!$I$54), $Y52, IF(AND(('Data Tool'!$D$10/('Data and Formulas'!$K$41+(('Data Tool'!$D$9*'Data and Formulas'!$K$42)+('Data Tool'!$F$9*'Data and Formulas'!$K$45)+('Data Tool'!$G$9*'Data and Formulas'!$K$46))))&lt;'Data and Formulas'!$K$54, ('Data Tool'!$D$10/('Data and Formulas'!$K$41+(('Data Tool'!$D$9*'Data and Formulas'!$K$42)+('Data Tool'!$F$9*'Data and Formulas'!$K$45)+('Data Tool'!$G$9*'Data and Formulas'!$K$46)))) &gt;='Data and Formulas'!$J$54), $Z52, IF(AND(('Data Tool'!$D$10/('Data and Formulas'!$K$41+(('Data Tool'!$D$9*'Data and Formulas'!$K$42)+('Data Tool'!$F$9*'Data and Formulas'!$K$45)+('Data Tool'!$G$9*'Data and Formulas'!$K$46))))&lt;'Data and Formulas'!$L$54, ('Data Tool'!$D$10/('Data and Formulas'!$K$41+(('Data Tool'!$D$9*'Data and Formulas'!$K$42)+('Data Tool'!$F$9*'Data and Formulas'!$K$45)+('Data Tool'!$G$9*'Data and Formulas'!$K$46)))) &gt;='Data and Formulas'!$K$54), $AA52, IF(AND(('Data Tool'!$D$10/('Data and Formulas'!$K$41+(('Data Tool'!$D$9*'Data and Formulas'!$K$42)+('Data Tool'!$F$9*'Data and Formulas'!$K$45)+('Data Tool'!$G$9*'Data and Formulas'!$K$46))))&lt;'Data and Formulas'!$M$54, ('Data Tool'!$D$10/('Data and Formulas'!$K$41+(('Data Tool'!$D$9*'Data and Formulas'!$K$42)+('Data Tool'!$F$9*'Data and Formulas'!$K$45)+('Data Tool'!$G$9*'Data and Formulas'!$K$46)))) &gt;='Data and Formulas'!$L$54), $AB52, IF(AND(('Data Tool'!$D$10/('Data and Formulas'!$K$41+(('Data Tool'!$D$9*'Data and Formulas'!$K$42)+('Data Tool'!$F$9*'Data and Formulas'!$K$45)+('Data Tool'!$G$9*'Data and Formulas'!$K$46))))&lt;'Data and Formulas'!$N$54, ('Data Tool'!$D$10/('Data and Formulas'!$K$41+(('Data Tool'!$D$9*'Data and Formulas'!$K$42)+('Data Tool'!$F$9*'Data and Formulas'!$K$45)+('Data Tool'!$G$9*'Data and Formulas'!$K$46)))) &gt;='Data and Formulas'!$M$54), $AC52, IF(AND(('Data Tool'!$D$10/('Data and Formulas'!$K$41+(('Data Tool'!$D$9*'Data and Formulas'!$K$42)+('Data Tool'!$F$9*'Data and Formulas'!$K$45)+('Data Tool'!$G$9*'Data and Formulas'!$K$46))))&lt;'Data and Formulas'!$O$54, ('Data Tool'!$D$10/('Data and Formulas'!$K$41+(('Data Tool'!$D$9*'Data and Formulas'!$K$42)+('Data Tool'!$F$9*'Data and Formulas'!$K$45)+('Data Tool'!$G$9*'Data and Formulas'!$K$46)))) &gt;='Data and Formulas'!$N$54), $AD52, IF(('Data Tool'!$D$10/('Data and Formulas'!$K$41+(('Data Tool'!$D$9*'Data and Formulas'!$K$42)+('Data Tool'!$F$9*'Data and Formulas'!$K$45)+('Data Tool'!$G$9*'Data and Formulas'!$K$46))))&gt;='Data and Formulas'!$O$54, $AE52))))))))))</f>
        <v>4.0999999999999996</v>
      </c>
      <c r="T52" s="48">
        <v>3</v>
      </c>
      <c r="U52" s="49"/>
      <c r="V52" s="4">
        <v>4.3</v>
      </c>
      <c r="W52" s="4">
        <v>4.3</v>
      </c>
      <c r="X52" s="4">
        <v>4.5</v>
      </c>
      <c r="Y52" s="4">
        <v>4.0999999999999996</v>
      </c>
      <c r="Z52" s="4">
        <v>3.7</v>
      </c>
      <c r="AA52" s="4">
        <v>3.5</v>
      </c>
      <c r="AB52" s="4">
        <v>3.2</v>
      </c>
      <c r="AC52" s="4">
        <v>3</v>
      </c>
      <c r="AD52" s="4">
        <v>2.6</v>
      </c>
      <c r="AE52" s="190">
        <v>2.9</v>
      </c>
    </row>
    <row r="53" spans="2:31">
      <c r="B53" s="3"/>
      <c r="C53" s="4"/>
      <c r="D53" s="4"/>
      <c r="E53" s="4"/>
      <c r="F53" s="4" t="s">
        <v>4</v>
      </c>
      <c r="G53" s="4">
        <v>2</v>
      </c>
      <c r="H53" s="4">
        <v>3</v>
      </c>
      <c r="I53" s="4">
        <v>4</v>
      </c>
      <c r="J53" s="4">
        <v>5</v>
      </c>
      <c r="K53" s="4">
        <v>6</v>
      </c>
      <c r="L53" s="4">
        <v>7</v>
      </c>
      <c r="M53" s="4">
        <v>8</v>
      </c>
      <c r="N53" s="4">
        <v>9</v>
      </c>
      <c r="O53" s="4" t="s">
        <v>5</v>
      </c>
      <c r="P53" s="44" t="s">
        <v>7</v>
      </c>
      <c r="R53" s="204">
        <v>39814</v>
      </c>
      <c r="S53" s="47">
        <f>IF(('Data Tool'!$D$10/('Data and Formulas'!$K$41+(('Data Tool'!$D$9*'Data and Formulas'!$K$42)+('Data Tool'!$F$9*'Data and Formulas'!$K$45)+('Data Tool'!$G$9*'Data and Formulas'!$K$46))))&lt;'Data and Formulas'!$G$54, $V53, IF(AND(('Data Tool'!$D$10/('Data and Formulas'!$K$41+(('Data Tool'!$D$9*'Data and Formulas'!$K$42)+('Data Tool'!$F$9*'Data and Formulas'!$K$45)+('Data Tool'!$G$9*'Data and Formulas'!$K$46))))&lt;'Data and Formulas'!$H$54, ('Data Tool'!$D$10/('Data and Formulas'!$K$41+(('Data Tool'!$D$9*'Data and Formulas'!$K$42)+('Data Tool'!$F$9*'Data and Formulas'!$K$45)+('Data Tool'!$G$9*'Data and Formulas'!$K$46)))) &gt;='Data and Formulas'!$G$54), $W53, IF(AND(('Data Tool'!$D$10/('Data and Formulas'!$K$41+(('Data Tool'!$D$9*'Data and Formulas'!$K$42)+('Data Tool'!$F$9*'Data and Formulas'!$K$45)+('Data Tool'!$G$9*'Data and Formulas'!$K$46))))&lt;'Data and Formulas'!$I$54, ('Data Tool'!$D$10/('Data and Formulas'!$K$41+(('Data Tool'!$D$9*'Data and Formulas'!$K$42)+('Data Tool'!$F$9*'Data and Formulas'!$K$45)+('Data Tool'!$G$9*'Data and Formulas'!$K$46)))) &gt;='Data and Formulas'!$H$54), $X53, IF(AND(('Data Tool'!$D$10/('Data and Formulas'!$K$41+(('Data Tool'!$D$9*'Data and Formulas'!$K$42)+('Data Tool'!$F$9*'Data and Formulas'!$K$45)+('Data Tool'!$G$9*'Data and Formulas'!$K$46))))&lt;'Data and Formulas'!$J$54, ('Data Tool'!$D$10/('Data and Formulas'!$K$41+(('Data Tool'!$D$9*'Data and Formulas'!$K$42)+('Data Tool'!$F$9*'Data and Formulas'!$K$45)+('Data Tool'!$G$9*'Data and Formulas'!$K$46)))) &gt;='Data and Formulas'!$I$54), $Y53, IF(AND(('Data Tool'!$D$10/('Data and Formulas'!$K$41+(('Data Tool'!$D$9*'Data and Formulas'!$K$42)+('Data Tool'!$F$9*'Data and Formulas'!$K$45)+('Data Tool'!$G$9*'Data and Formulas'!$K$46))))&lt;'Data and Formulas'!$K$54, ('Data Tool'!$D$10/('Data and Formulas'!$K$41+(('Data Tool'!$D$9*'Data and Formulas'!$K$42)+('Data Tool'!$F$9*'Data and Formulas'!$K$45)+('Data Tool'!$G$9*'Data and Formulas'!$K$46)))) &gt;='Data and Formulas'!$J$54), $Z53, IF(AND(('Data Tool'!$D$10/('Data and Formulas'!$K$41+(('Data Tool'!$D$9*'Data and Formulas'!$K$42)+('Data Tool'!$F$9*'Data and Formulas'!$K$45)+('Data Tool'!$G$9*'Data and Formulas'!$K$46))))&lt;'Data and Formulas'!$L$54, ('Data Tool'!$D$10/('Data and Formulas'!$K$41+(('Data Tool'!$D$9*'Data and Formulas'!$K$42)+('Data Tool'!$F$9*'Data and Formulas'!$K$45)+('Data Tool'!$G$9*'Data and Formulas'!$K$46)))) &gt;='Data and Formulas'!$K$54), $AA53, IF(AND(('Data Tool'!$D$10/('Data and Formulas'!$K$41+(('Data Tool'!$D$9*'Data and Formulas'!$K$42)+('Data Tool'!$F$9*'Data and Formulas'!$K$45)+('Data Tool'!$G$9*'Data and Formulas'!$K$46))))&lt;'Data and Formulas'!$M$54, ('Data Tool'!$D$10/('Data and Formulas'!$K$41+(('Data Tool'!$D$9*'Data and Formulas'!$K$42)+('Data Tool'!$F$9*'Data and Formulas'!$K$45)+('Data Tool'!$G$9*'Data and Formulas'!$K$46)))) &gt;='Data and Formulas'!$L$54), $AB53, IF(AND(('Data Tool'!$D$10/('Data and Formulas'!$K$41+(('Data Tool'!$D$9*'Data and Formulas'!$K$42)+('Data Tool'!$F$9*'Data and Formulas'!$K$45)+('Data Tool'!$G$9*'Data and Formulas'!$K$46))))&lt;'Data and Formulas'!$N$54, ('Data Tool'!$D$10/('Data and Formulas'!$K$41+(('Data Tool'!$D$9*'Data and Formulas'!$K$42)+('Data Tool'!$F$9*'Data and Formulas'!$K$45)+('Data Tool'!$G$9*'Data and Formulas'!$K$46)))) &gt;='Data and Formulas'!$M$54), $AC53, IF(AND(('Data Tool'!$D$10/('Data and Formulas'!$K$41+(('Data Tool'!$D$9*'Data and Formulas'!$K$42)+('Data Tool'!$F$9*'Data and Formulas'!$K$45)+('Data Tool'!$G$9*'Data and Formulas'!$K$46))))&lt;'Data and Formulas'!$O$54, ('Data Tool'!$D$10/('Data and Formulas'!$K$41+(('Data Tool'!$D$9*'Data and Formulas'!$K$42)+('Data Tool'!$F$9*'Data and Formulas'!$K$45)+('Data Tool'!$G$9*'Data and Formulas'!$K$46)))) &gt;='Data and Formulas'!$N$54), $AD53, IF(('Data Tool'!$D$10/('Data and Formulas'!$K$41+(('Data Tool'!$D$9*'Data and Formulas'!$K$42)+('Data Tool'!$F$9*'Data and Formulas'!$K$45)+('Data Tool'!$G$9*'Data and Formulas'!$K$46))))&gt;='Data and Formulas'!$O$54, $AE53))))))))))</f>
        <v>4.2</v>
      </c>
      <c r="T53" s="48">
        <v>2.9</v>
      </c>
      <c r="U53" s="49"/>
      <c r="V53" s="4">
        <v>4.2</v>
      </c>
      <c r="W53" s="4">
        <v>4.3</v>
      </c>
      <c r="X53" s="4">
        <v>4.4000000000000004</v>
      </c>
      <c r="Y53" s="4">
        <v>4.2</v>
      </c>
      <c r="Z53" s="4">
        <v>3.7</v>
      </c>
      <c r="AA53" s="4">
        <v>3.3</v>
      </c>
      <c r="AB53" s="4">
        <v>3.1</v>
      </c>
      <c r="AC53" s="4">
        <v>2.8</v>
      </c>
      <c r="AD53" s="4">
        <v>2.4</v>
      </c>
      <c r="AE53" s="190">
        <v>2.8</v>
      </c>
    </row>
    <row r="54" spans="2:31">
      <c r="B54" s="397" t="s">
        <v>2</v>
      </c>
      <c r="C54" s="398"/>
      <c r="D54" s="398"/>
      <c r="E54" s="4" t="s">
        <v>3</v>
      </c>
      <c r="F54" s="4">
        <v>0</v>
      </c>
      <c r="G54" s="4">
        <v>13992</v>
      </c>
      <c r="H54" s="4">
        <v>17671</v>
      </c>
      <c r="I54" s="4">
        <v>20659</v>
      </c>
      <c r="J54" s="4">
        <v>23663</v>
      </c>
      <c r="K54" s="4">
        <v>27310</v>
      </c>
      <c r="L54" s="4">
        <v>31564</v>
      </c>
      <c r="M54" s="4">
        <v>36866</v>
      </c>
      <c r="N54" s="4">
        <v>43600</v>
      </c>
      <c r="O54" s="4">
        <v>56297</v>
      </c>
      <c r="P54" s="5"/>
      <c r="R54" s="204">
        <v>39845</v>
      </c>
      <c r="S54" s="47">
        <f>IF(('Data Tool'!$D$10/('Data and Formulas'!$K$41+(('Data Tool'!$D$9*'Data and Formulas'!$K$42)+('Data Tool'!$F$9*'Data and Formulas'!$K$45)+('Data Tool'!$G$9*'Data and Formulas'!$K$46))))&lt;'Data and Formulas'!$G$54, $V54, IF(AND(('Data Tool'!$D$10/('Data and Formulas'!$K$41+(('Data Tool'!$D$9*'Data and Formulas'!$K$42)+('Data Tool'!$F$9*'Data and Formulas'!$K$45)+('Data Tool'!$G$9*'Data and Formulas'!$K$46))))&lt;'Data and Formulas'!$H$54, ('Data Tool'!$D$10/('Data and Formulas'!$K$41+(('Data Tool'!$D$9*'Data and Formulas'!$K$42)+('Data Tool'!$F$9*'Data and Formulas'!$K$45)+('Data Tool'!$G$9*'Data and Formulas'!$K$46)))) &gt;='Data and Formulas'!$G$54), $W54, IF(AND(('Data Tool'!$D$10/('Data and Formulas'!$K$41+(('Data Tool'!$D$9*'Data and Formulas'!$K$42)+('Data Tool'!$F$9*'Data and Formulas'!$K$45)+('Data Tool'!$G$9*'Data and Formulas'!$K$46))))&lt;'Data and Formulas'!$I$54, ('Data Tool'!$D$10/('Data and Formulas'!$K$41+(('Data Tool'!$D$9*'Data and Formulas'!$K$42)+('Data Tool'!$F$9*'Data and Formulas'!$K$45)+('Data Tool'!$G$9*'Data and Formulas'!$K$46)))) &gt;='Data and Formulas'!$H$54), $X54, IF(AND(('Data Tool'!$D$10/('Data and Formulas'!$K$41+(('Data Tool'!$D$9*'Data and Formulas'!$K$42)+('Data Tool'!$F$9*'Data and Formulas'!$K$45)+('Data Tool'!$G$9*'Data and Formulas'!$K$46))))&lt;'Data and Formulas'!$J$54, ('Data Tool'!$D$10/('Data and Formulas'!$K$41+(('Data Tool'!$D$9*'Data and Formulas'!$K$42)+('Data Tool'!$F$9*'Data and Formulas'!$K$45)+('Data Tool'!$G$9*'Data and Formulas'!$K$46)))) &gt;='Data and Formulas'!$I$54), $Y54, IF(AND(('Data Tool'!$D$10/('Data and Formulas'!$K$41+(('Data Tool'!$D$9*'Data and Formulas'!$K$42)+('Data Tool'!$F$9*'Data and Formulas'!$K$45)+('Data Tool'!$G$9*'Data and Formulas'!$K$46))))&lt;'Data and Formulas'!$K$54, ('Data Tool'!$D$10/('Data and Formulas'!$K$41+(('Data Tool'!$D$9*'Data and Formulas'!$K$42)+('Data Tool'!$F$9*'Data and Formulas'!$K$45)+('Data Tool'!$G$9*'Data and Formulas'!$K$46)))) &gt;='Data and Formulas'!$J$54), $Z54, IF(AND(('Data Tool'!$D$10/('Data and Formulas'!$K$41+(('Data Tool'!$D$9*'Data and Formulas'!$K$42)+('Data Tool'!$F$9*'Data and Formulas'!$K$45)+('Data Tool'!$G$9*'Data and Formulas'!$K$46))))&lt;'Data and Formulas'!$L$54, ('Data Tool'!$D$10/('Data and Formulas'!$K$41+(('Data Tool'!$D$9*'Data and Formulas'!$K$42)+('Data Tool'!$F$9*'Data and Formulas'!$K$45)+('Data Tool'!$G$9*'Data and Formulas'!$K$46)))) &gt;='Data and Formulas'!$K$54), $AA54, IF(AND(('Data Tool'!$D$10/('Data and Formulas'!$K$41+(('Data Tool'!$D$9*'Data and Formulas'!$K$42)+('Data Tool'!$F$9*'Data and Formulas'!$K$45)+('Data Tool'!$G$9*'Data and Formulas'!$K$46))))&lt;'Data and Formulas'!$M$54, ('Data Tool'!$D$10/('Data and Formulas'!$K$41+(('Data Tool'!$D$9*'Data and Formulas'!$K$42)+('Data Tool'!$F$9*'Data and Formulas'!$K$45)+('Data Tool'!$G$9*'Data and Formulas'!$K$46)))) &gt;='Data and Formulas'!$L$54), $AB54, IF(AND(('Data Tool'!$D$10/('Data and Formulas'!$K$41+(('Data Tool'!$D$9*'Data and Formulas'!$K$42)+('Data Tool'!$F$9*'Data and Formulas'!$K$45)+('Data Tool'!$G$9*'Data and Formulas'!$K$46))))&lt;'Data and Formulas'!$N$54, ('Data Tool'!$D$10/('Data and Formulas'!$K$41+(('Data Tool'!$D$9*'Data and Formulas'!$K$42)+('Data Tool'!$F$9*'Data and Formulas'!$K$45)+('Data Tool'!$G$9*'Data and Formulas'!$K$46)))) &gt;='Data and Formulas'!$M$54), $AC54, IF(AND(('Data Tool'!$D$10/('Data and Formulas'!$K$41+(('Data Tool'!$D$9*'Data and Formulas'!$K$42)+('Data Tool'!$F$9*'Data and Formulas'!$K$45)+('Data Tool'!$G$9*'Data and Formulas'!$K$46))))&lt;'Data and Formulas'!$O$54, ('Data Tool'!$D$10/('Data and Formulas'!$K$41+(('Data Tool'!$D$9*'Data and Formulas'!$K$42)+('Data Tool'!$F$9*'Data and Formulas'!$K$45)+('Data Tool'!$G$9*'Data and Formulas'!$K$46)))) &gt;='Data and Formulas'!$N$54), $AD54, IF(('Data Tool'!$D$10/('Data and Formulas'!$K$41+(('Data Tool'!$D$9*'Data and Formulas'!$K$42)+('Data Tool'!$F$9*'Data and Formulas'!$K$45)+('Data Tool'!$G$9*'Data and Formulas'!$K$46))))&gt;='Data and Formulas'!$O$54, $AE54))))))))))</f>
        <v>4.0999999999999996</v>
      </c>
      <c r="T54" s="48">
        <v>3.1</v>
      </c>
      <c r="U54" s="49"/>
      <c r="V54" s="4">
        <v>4.0999999999999996</v>
      </c>
      <c r="W54" s="4">
        <v>4.2</v>
      </c>
      <c r="X54" s="4">
        <v>4.3</v>
      </c>
      <c r="Y54" s="4">
        <v>4.0999999999999996</v>
      </c>
      <c r="Z54" s="4">
        <v>3.7</v>
      </c>
      <c r="AA54" s="4">
        <v>3.4</v>
      </c>
      <c r="AB54" s="4">
        <v>3.2</v>
      </c>
      <c r="AC54" s="4">
        <v>3</v>
      </c>
      <c r="AD54" s="4">
        <v>2.6</v>
      </c>
      <c r="AE54" s="190">
        <v>2.9</v>
      </c>
    </row>
    <row r="55" spans="2:31">
      <c r="B55" s="397"/>
      <c r="C55" s="398"/>
      <c r="D55" s="398"/>
      <c r="E55" s="4" t="s">
        <v>6</v>
      </c>
      <c r="F55" s="4">
        <v>0</v>
      </c>
      <c r="G55" s="4">
        <v>13586</v>
      </c>
      <c r="H55" s="4">
        <v>17340</v>
      </c>
      <c r="I55" s="4">
        <v>20007</v>
      </c>
      <c r="J55" s="4">
        <v>22935</v>
      </c>
      <c r="K55" s="4">
        <v>26332</v>
      </c>
      <c r="L55" s="4">
        <v>30425</v>
      </c>
      <c r="M55" s="4">
        <v>35586</v>
      </c>
      <c r="N55" s="4">
        <v>42216</v>
      </c>
      <c r="O55" s="4">
        <v>53448</v>
      </c>
      <c r="P55" s="5"/>
      <c r="R55" s="204">
        <v>39873</v>
      </c>
      <c r="S55" s="47">
        <f>IF(('Data Tool'!$D$10/('Data and Formulas'!$K$41+(('Data Tool'!$D$9*'Data and Formulas'!$K$42)+('Data Tool'!$F$9*'Data and Formulas'!$K$45)+('Data Tool'!$G$9*'Data and Formulas'!$K$46))))&lt;'Data and Formulas'!$G$54, $V55, IF(AND(('Data Tool'!$D$10/('Data and Formulas'!$K$41+(('Data Tool'!$D$9*'Data and Formulas'!$K$42)+('Data Tool'!$F$9*'Data and Formulas'!$K$45)+('Data Tool'!$G$9*'Data and Formulas'!$K$46))))&lt;'Data and Formulas'!$H$54, ('Data Tool'!$D$10/('Data and Formulas'!$K$41+(('Data Tool'!$D$9*'Data and Formulas'!$K$42)+('Data Tool'!$F$9*'Data and Formulas'!$K$45)+('Data Tool'!$G$9*'Data and Formulas'!$K$46)))) &gt;='Data and Formulas'!$G$54), $W55, IF(AND(('Data Tool'!$D$10/('Data and Formulas'!$K$41+(('Data Tool'!$D$9*'Data and Formulas'!$K$42)+('Data Tool'!$F$9*'Data and Formulas'!$K$45)+('Data Tool'!$G$9*'Data and Formulas'!$K$46))))&lt;'Data and Formulas'!$I$54, ('Data Tool'!$D$10/('Data and Formulas'!$K$41+(('Data Tool'!$D$9*'Data and Formulas'!$K$42)+('Data Tool'!$F$9*'Data and Formulas'!$K$45)+('Data Tool'!$G$9*'Data and Formulas'!$K$46)))) &gt;='Data and Formulas'!$H$54), $X55, IF(AND(('Data Tool'!$D$10/('Data and Formulas'!$K$41+(('Data Tool'!$D$9*'Data and Formulas'!$K$42)+('Data Tool'!$F$9*'Data and Formulas'!$K$45)+('Data Tool'!$G$9*'Data and Formulas'!$K$46))))&lt;'Data and Formulas'!$J$54, ('Data Tool'!$D$10/('Data and Formulas'!$K$41+(('Data Tool'!$D$9*'Data and Formulas'!$K$42)+('Data Tool'!$F$9*'Data and Formulas'!$K$45)+('Data Tool'!$G$9*'Data and Formulas'!$K$46)))) &gt;='Data and Formulas'!$I$54), $Y55, IF(AND(('Data Tool'!$D$10/('Data and Formulas'!$K$41+(('Data Tool'!$D$9*'Data and Formulas'!$K$42)+('Data Tool'!$F$9*'Data and Formulas'!$K$45)+('Data Tool'!$G$9*'Data and Formulas'!$K$46))))&lt;'Data and Formulas'!$K$54, ('Data Tool'!$D$10/('Data and Formulas'!$K$41+(('Data Tool'!$D$9*'Data and Formulas'!$K$42)+('Data Tool'!$F$9*'Data and Formulas'!$K$45)+('Data Tool'!$G$9*'Data and Formulas'!$K$46)))) &gt;='Data and Formulas'!$J$54), $Z55, IF(AND(('Data Tool'!$D$10/('Data and Formulas'!$K$41+(('Data Tool'!$D$9*'Data and Formulas'!$K$42)+('Data Tool'!$F$9*'Data and Formulas'!$K$45)+('Data Tool'!$G$9*'Data and Formulas'!$K$46))))&lt;'Data and Formulas'!$L$54, ('Data Tool'!$D$10/('Data and Formulas'!$K$41+(('Data Tool'!$D$9*'Data and Formulas'!$K$42)+('Data Tool'!$F$9*'Data and Formulas'!$K$45)+('Data Tool'!$G$9*'Data and Formulas'!$K$46)))) &gt;='Data and Formulas'!$K$54), $AA55, IF(AND(('Data Tool'!$D$10/('Data and Formulas'!$K$41+(('Data Tool'!$D$9*'Data and Formulas'!$K$42)+('Data Tool'!$F$9*'Data and Formulas'!$K$45)+('Data Tool'!$G$9*'Data and Formulas'!$K$46))))&lt;'Data and Formulas'!$M$54, ('Data Tool'!$D$10/('Data and Formulas'!$K$41+(('Data Tool'!$D$9*'Data and Formulas'!$K$42)+('Data Tool'!$F$9*'Data and Formulas'!$K$45)+('Data Tool'!$G$9*'Data and Formulas'!$K$46)))) &gt;='Data and Formulas'!$L$54), $AB55, IF(AND(('Data Tool'!$D$10/('Data and Formulas'!$K$41+(('Data Tool'!$D$9*'Data and Formulas'!$K$42)+('Data Tool'!$F$9*'Data and Formulas'!$K$45)+('Data Tool'!$G$9*'Data and Formulas'!$K$46))))&lt;'Data and Formulas'!$N$54, ('Data Tool'!$D$10/('Data and Formulas'!$K$41+(('Data Tool'!$D$9*'Data and Formulas'!$K$42)+('Data Tool'!$F$9*'Data and Formulas'!$K$45)+('Data Tool'!$G$9*'Data and Formulas'!$K$46)))) &gt;='Data and Formulas'!$M$54), $AC55, IF(AND(('Data Tool'!$D$10/('Data and Formulas'!$K$41+(('Data Tool'!$D$9*'Data and Formulas'!$K$42)+('Data Tool'!$F$9*'Data and Formulas'!$K$45)+('Data Tool'!$G$9*'Data and Formulas'!$K$46))))&lt;'Data and Formulas'!$O$54, ('Data Tool'!$D$10/('Data and Formulas'!$K$41+(('Data Tool'!$D$9*'Data and Formulas'!$K$42)+('Data Tool'!$F$9*'Data and Formulas'!$K$45)+('Data Tool'!$G$9*'Data and Formulas'!$K$46)))) &gt;='Data and Formulas'!$N$54), $AD55, IF(('Data Tool'!$D$10/('Data and Formulas'!$K$41+(('Data Tool'!$D$9*'Data and Formulas'!$K$42)+('Data Tool'!$F$9*'Data and Formulas'!$K$45)+('Data Tool'!$G$9*'Data and Formulas'!$K$46))))&gt;='Data and Formulas'!$O$54, $AE55))))))))))</f>
        <v>3.8</v>
      </c>
      <c r="T55" s="48">
        <v>2.8</v>
      </c>
      <c r="U55" s="49"/>
      <c r="V55" s="4">
        <v>3.8</v>
      </c>
      <c r="W55" s="4">
        <v>3.9</v>
      </c>
      <c r="X55" s="4">
        <v>3.9</v>
      </c>
      <c r="Y55" s="4">
        <v>3.8</v>
      </c>
      <c r="Z55" s="4">
        <v>3.4</v>
      </c>
      <c r="AA55" s="4">
        <v>3.1</v>
      </c>
      <c r="AB55" s="4">
        <v>2.9</v>
      </c>
      <c r="AC55" s="4">
        <v>2.7</v>
      </c>
      <c r="AD55" s="4">
        <v>2.4</v>
      </c>
      <c r="AE55" s="190">
        <v>2.6</v>
      </c>
    </row>
    <row r="56" spans="2:31">
      <c r="B56" s="397"/>
      <c r="C56" s="398"/>
      <c r="D56" s="398"/>
      <c r="E56" s="4" t="s">
        <v>81</v>
      </c>
      <c r="F56" s="4">
        <v>0</v>
      </c>
      <c r="G56" s="4">
        <v>12870</v>
      </c>
      <c r="H56" s="4">
        <v>16359</v>
      </c>
      <c r="I56" s="4">
        <v>19193</v>
      </c>
      <c r="J56" s="4">
        <v>22210</v>
      </c>
      <c r="K56" s="4">
        <v>25660</v>
      </c>
      <c r="L56" s="4">
        <v>29767</v>
      </c>
      <c r="M56" s="4">
        <v>34628</v>
      </c>
      <c r="N56" s="4">
        <v>41853</v>
      </c>
      <c r="O56" s="4">
        <v>54233</v>
      </c>
      <c r="P56" s="5"/>
      <c r="R56" s="204">
        <v>39904</v>
      </c>
      <c r="S56" s="47">
        <f>IF(('Data Tool'!$D$10/('Data and Formulas'!$K$41+(('Data Tool'!$D$9*'Data and Formulas'!$K$42)+('Data Tool'!$F$9*'Data and Formulas'!$K$45)+('Data Tool'!$G$9*'Data and Formulas'!$K$46))))&lt;'Data and Formulas'!$G$54, $V56, IF(AND(('Data Tool'!$D$10/('Data and Formulas'!$K$41+(('Data Tool'!$D$9*'Data and Formulas'!$K$42)+('Data Tool'!$F$9*'Data and Formulas'!$K$45)+('Data Tool'!$G$9*'Data and Formulas'!$K$46))))&lt;'Data and Formulas'!$H$54, ('Data Tool'!$D$10/('Data and Formulas'!$K$41+(('Data Tool'!$D$9*'Data and Formulas'!$K$42)+('Data Tool'!$F$9*'Data and Formulas'!$K$45)+('Data Tool'!$G$9*'Data and Formulas'!$K$46)))) &gt;='Data and Formulas'!$G$54), $W56, IF(AND(('Data Tool'!$D$10/('Data and Formulas'!$K$41+(('Data Tool'!$D$9*'Data and Formulas'!$K$42)+('Data Tool'!$F$9*'Data and Formulas'!$K$45)+('Data Tool'!$G$9*'Data and Formulas'!$K$46))))&lt;'Data and Formulas'!$I$54, ('Data Tool'!$D$10/('Data and Formulas'!$K$41+(('Data Tool'!$D$9*'Data and Formulas'!$K$42)+('Data Tool'!$F$9*'Data and Formulas'!$K$45)+('Data Tool'!$G$9*'Data and Formulas'!$K$46)))) &gt;='Data and Formulas'!$H$54), $X56, IF(AND(('Data Tool'!$D$10/('Data and Formulas'!$K$41+(('Data Tool'!$D$9*'Data and Formulas'!$K$42)+('Data Tool'!$F$9*'Data and Formulas'!$K$45)+('Data Tool'!$G$9*'Data and Formulas'!$K$46))))&lt;'Data and Formulas'!$J$54, ('Data Tool'!$D$10/('Data and Formulas'!$K$41+(('Data Tool'!$D$9*'Data and Formulas'!$K$42)+('Data Tool'!$F$9*'Data and Formulas'!$K$45)+('Data Tool'!$G$9*'Data and Formulas'!$K$46)))) &gt;='Data and Formulas'!$I$54), $Y56, IF(AND(('Data Tool'!$D$10/('Data and Formulas'!$K$41+(('Data Tool'!$D$9*'Data and Formulas'!$K$42)+('Data Tool'!$F$9*'Data and Formulas'!$K$45)+('Data Tool'!$G$9*'Data and Formulas'!$K$46))))&lt;'Data and Formulas'!$K$54, ('Data Tool'!$D$10/('Data and Formulas'!$K$41+(('Data Tool'!$D$9*'Data and Formulas'!$K$42)+('Data Tool'!$F$9*'Data and Formulas'!$K$45)+('Data Tool'!$G$9*'Data and Formulas'!$K$46)))) &gt;='Data and Formulas'!$J$54), $Z56, IF(AND(('Data Tool'!$D$10/('Data and Formulas'!$K$41+(('Data Tool'!$D$9*'Data and Formulas'!$K$42)+('Data Tool'!$F$9*'Data and Formulas'!$K$45)+('Data Tool'!$G$9*'Data and Formulas'!$K$46))))&lt;'Data and Formulas'!$L$54, ('Data Tool'!$D$10/('Data and Formulas'!$K$41+(('Data Tool'!$D$9*'Data and Formulas'!$K$42)+('Data Tool'!$F$9*'Data and Formulas'!$K$45)+('Data Tool'!$G$9*'Data and Formulas'!$K$46)))) &gt;='Data and Formulas'!$K$54), $AA56, IF(AND(('Data Tool'!$D$10/('Data and Formulas'!$K$41+(('Data Tool'!$D$9*'Data and Formulas'!$K$42)+('Data Tool'!$F$9*'Data and Formulas'!$K$45)+('Data Tool'!$G$9*'Data and Formulas'!$K$46))))&lt;'Data and Formulas'!$M$54, ('Data Tool'!$D$10/('Data and Formulas'!$K$41+(('Data Tool'!$D$9*'Data and Formulas'!$K$42)+('Data Tool'!$F$9*'Data and Formulas'!$K$45)+('Data Tool'!$G$9*'Data and Formulas'!$K$46)))) &gt;='Data and Formulas'!$L$54), $AB56, IF(AND(('Data Tool'!$D$10/('Data and Formulas'!$K$41+(('Data Tool'!$D$9*'Data and Formulas'!$K$42)+('Data Tool'!$F$9*'Data and Formulas'!$K$45)+('Data Tool'!$G$9*'Data and Formulas'!$K$46))))&lt;'Data and Formulas'!$N$54, ('Data Tool'!$D$10/('Data and Formulas'!$K$41+(('Data Tool'!$D$9*'Data and Formulas'!$K$42)+('Data Tool'!$F$9*'Data and Formulas'!$K$45)+('Data Tool'!$G$9*'Data and Formulas'!$K$46)))) &gt;='Data and Formulas'!$M$54), $AC56, IF(AND(('Data Tool'!$D$10/('Data and Formulas'!$K$41+(('Data Tool'!$D$9*'Data and Formulas'!$K$42)+('Data Tool'!$F$9*'Data and Formulas'!$K$45)+('Data Tool'!$G$9*'Data and Formulas'!$K$46))))&lt;'Data and Formulas'!$O$54, ('Data Tool'!$D$10/('Data and Formulas'!$K$41+(('Data Tool'!$D$9*'Data and Formulas'!$K$42)+('Data Tool'!$F$9*'Data and Formulas'!$K$45)+('Data Tool'!$G$9*'Data and Formulas'!$K$46)))) &gt;='Data and Formulas'!$N$54), $AD56, IF(('Data Tool'!$D$10/('Data and Formulas'!$K$41+(('Data Tool'!$D$9*'Data and Formulas'!$K$42)+('Data Tool'!$F$9*'Data and Formulas'!$K$45)+('Data Tool'!$G$9*'Data and Formulas'!$K$46))))&gt;='Data and Formulas'!$O$54, $AE56))))))))))</f>
        <v>3</v>
      </c>
      <c r="T56" s="48">
        <v>2.2999999999999998</v>
      </c>
      <c r="U56" s="49"/>
      <c r="V56" s="4">
        <v>3</v>
      </c>
      <c r="W56" s="4">
        <v>3.1</v>
      </c>
      <c r="X56" s="4">
        <v>3.1</v>
      </c>
      <c r="Y56" s="4">
        <v>3</v>
      </c>
      <c r="Z56" s="4">
        <v>2.7</v>
      </c>
      <c r="AA56" s="4">
        <v>2.5</v>
      </c>
      <c r="AB56" s="4">
        <v>2.2999999999999998</v>
      </c>
      <c r="AC56" s="4">
        <v>2.2000000000000002</v>
      </c>
      <c r="AD56" s="4">
        <v>1.9</v>
      </c>
      <c r="AE56" s="190">
        <v>2.2000000000000002</v>
      </c>
    </row>
    <row r="57" spans="2:31">
      <c r="B57" s="3"/>
      <c r="C57" s="4"/>
      <c r="D57" s="4"/>
      <c r="E57" s="4"/>
      <c r="F57" s="4"/>
      <c r="G57" s="4"/>
      <c r="H57" s="4"/>
      <c r="I57" s="4"/>
      <c r="J57" s="4"/>
      <c r="K57" s="4"/>
      <c r="L57" s="4"/>
      <c r="M57" s="4"/>
      <c r="N57" s="4"/>
      <c r="O57" s="4"/>
      <c r="P57" s="5"/>
      <c r="R57" s="204">
        <v>39934</v>
      </c>
      <c r="S57" s="47">
        <f>IF(('Data Tool'!$D$10/('Data and Formulas'!$K$41+(('Data Tool'!$D$9*'Data and Formulas'!$K$42)+('Data Tool'!$F$9*'Data and Formulas'!$K$45)+('Data Tool'!$G$9*'Data and Formulas'!$K$46))))&lt;'Data and Formulas'!$G$54, $V57, IF(AND(('Data Tool'!$D$10/('Data and Formulas'!$K$41+(('Data Tool'!$D$9*'Data and Formulas'!$K$42)+('Data Tool'!$F$9*'Data and Formulas'!$K$45)+('Data Tool'!$G$9*'Data and Formulas'!$K$46))))&lt;'Data and Formulas'!$H$54, ('Data Tool'!$D$10/('Data and Formulas'!$K$41+(('Data Tool'!$D$9*'Data and Formulas'!$K$42)+('Data Tool'!$F$9*'Data and Formulas'!$K$45)+('Data Tool'!$G$9*'Data and Formulas'!$K$46)))) &gt;='Data and Formulas'!$G$54), $W57, IF(AND(('Data Tool'!$D$10/('Data and Formulas'!$K$41+(('Data Tool'!$D$9*'Data and Formulas'!$K$42)+('Data Tool'!$F$9*'Data and Formulas'!$K$45)+('Data Tool'!$G$9*'Data and Formulas'!$K$46))))&lt;'Data and Formulas'!$I$54, ('Data Tool'!$D$10/('Data and Formulas'!$K$41+(('Data Tool'!$D$9*'Data and Formulas'!$K$42)+('Data Tool'!$F$9*'Data and Formulas'!$K$45)+('Data Tool'!$G$9*'Data and Formulas'!$K$46)))) &gt;='Data and Formulas'!$H$54), $X57, IF(AND(('Data Tool'!$D$10/('Data and Formulas'!$K$41+(('Data Tool'!$D$9*'Data and Formulas'!$K$42)+('Data Tool'!$F$9*'Data and Formulas'!$K$45)+('Data Tool'!$G$9*'Data and Formulas'!$K$46))))&lt;'Data and Formulas'!$J$54, ('Data Tool'!$D$10/('Data and Formulas'!$K$41+(('Data Tool'!$D$9*'Data and Formulas'!$K$42)+('Data Tool'!$F$9*'Data and Formulas'!$K$45)+('Data Tool'!$G$9*'Data and Formulas'!$K$46)))) &gt;='Data and Formulas'!$I$54), $Y57, IF(AND(('Data Tool'!$D$10/('Data and Formulas'!$K$41+(('Data Tool'!$D$9*'Data and Formulas'!$K$42)+('Data Tool'!$F$9*'Data and Formulas'!$K$45)+('Data Tool'!$G$9*'Data and Formulas'!$K$46))))&lt;'Data and Formulas'!$K$54, ('Data Tool'!$D$10/('Data and Formulas'!$K$41+(('Data Tool'!$D$9*'Data and Formulas'!$K$42)+('Data Tool'!$F$9*'Data and Formulas'!$K$45)+('Data Tool'!$G$9*'Data and Formulas'!$K$46)))) &gt;='Data and Formulas'!$J$54), $Z57, IF(AND(('Data Tool'!$D$10/('Data and Formulas'!$K$41+(('Data Tool'!$D$9*'Data and Formulas'!$K$42)+('Data Tool'!$F$9*'Data and Formulas'!$K$45)+('Data Tool'!$G$9*'Data and Formulas'!$K$46))))&lt;'Data and Formulas'!$L$54, ('Data Tool'!$D$10/('Data and Formulas'!$K$41+(('Data Tool'!$D$9*'Data and Formulas'!$K$42)+('Data Tool'!$F$9*'Data and Formulas'!$K$45)+('Data Tool'!$G$9*'Data and Formulas'!$K$46)))) &gt;='Data and Formulas'!$K$54), $AA57, IF(AND(('Data Tool'!$D$10/('Data and Formulas'!$K$41+(('Data Tool'!$D$9*'Data and Formulas'!$K$42)+('Data Tool'!$F$9*'Data and Formulas'!$K$45)+('Data Tool'!$G$9*'Data and Formulas'!$K$46))))&lt;'Data and Formulas'!$M$54, ('Data Tool'!$D$10/('Data and Formulas'!$K$41+(('Data Tool'!$D$9*'Data and Formulas'!$K$42)+('Data Tool'!$F$9*'Data and Formulas'!$K$45)+('Data Tool'!$G$9*'Data and Formulas'!$K$46)))) &gt;='Data and Formulas'!$L$54), $AB57, IF(AND(('Data Tool'!$D$10/('Data and Formulas'!$K$41+(('Data Tool'!$D$9*'Data and Formulas'!$K$42)+('Data Tool'!$F$9*'Data and Formulas'!$K$45)+('Data Tool'!$G$9*'Data and Formulas'!$K$46))))&lt;'Data and Formulas'!$N$54, ('Data Tool'!$D$10/('Data and Formulas'!$K$41+(('Data Tool'!$D$9*'Data and Formulas'!$K$42)+('Data Tool'!$F$9*'Data and Formulas'!$K$45)+('Data Tool'!$G$9*'Data and Formulas'!$K$46)))) &gt;='Data and Formulas'!$M$54), $AC57, IF(AND(('Data Tool'!$D$10/('Data and Formulas'!$K$41+(('Data Tool'!$D$9*'Data and Formulas'!$K$42)+('Data Tool'!$F$9*'Data and Formulas'!$K$45)+('Data Tool'!$G$9*'Data and Formulas'!$K$46))))&lt;'Data and Formulas'!$O$54, ('Data Tool'!$D$10/('Data and Formulas'!$K$41+(('Data Tool'!$D$9*'Data and Formulas'!$K$42)+('Data Tool'!$F$9*'Data and Formulas'!$K$45)+('Data Tool'!$G$9*'Data and Formulas'!$K$46)))) &gt;='Data and Formulas'!$N$54), $AD57, IF(('Data Tool'!$D$10/('Data and Formulas'!$K$41+(('Data Tool'!$D$9*'Data and Formulas'!$K$42)+('Data Tool'!$F$9*'Data and Formulas'!$K$45)+('Data Tool'!$G$9*'Data and Formulas'!$K$46))))&gt;='Data and Formulas'!$O$54, $AE57))))))))))</f>
        <v>2.8</v>
      </c>
      <c r="T57" s="48">
        <v>2.1</v>
      </c>
      <c r="U57" s="49"/>
      <c r="V57" s="4">
        <v>2.7</v>
      </c>
      <c r="W57" s="4">
        <v>2.8</v>
      </c>
      <c r="X57" s="4">
        <v>2.9</v>
      </c>
      <c r="Y57" s="4">
        <v>2.8</v>
      </c>
      <c r="Z57" s="4">
        <v>2.5</v>
      </c>
      <c r="AA57" s="4">
        <v>2.2999999999999998</v>
      </c>
      <c r="AB57" s="4">
        <v>2.2000000000000002</v>
      </c>
      <c r="AC57" s="4">
        <v>2.1</v>
      </c>
      <c r="AD57" s="4">
        <v>1.8</v>
      </c>
      <c r="AE57" s="190">
        <v>2</v>
      </c>
    </row>
    <row r="58" spans="2:31">
      <c r="B58" s="397" t="s">
        <v>1</v>
      </c>
      <c r="C58" s="398"/>
      <c r="D58" s="398"/>
      <c r="E58" s="4" t="s">
        <v>3</v>
      </c>
      <c r="F58" s="4">
        <v>9570</v>
      </c>
      <c r="G58" s="4">
        <v>15527</v>
      </c>
      <c r="H58" s="4">
        <v>18724</v>
      </c>
      <c r="I58" s="4">
        <v>21486</v>
      </c>
      <c r="J58" s="4">
        <v>24459</v>
      </c>
      <c r="K58" s="4">
        <v>28289</v>
      </c>
      <c r="L58" s="4">
        <v>32850</v>
      </c>
      <c r="M58" s="4">
        <v>38762</v>
      </c>
      <c r="N58" s="4">
        <v>46927</v>
      </c>
      <c r="O58" s="4">
        <v>77819</v>
      </c>
      <c r="P58" s="5">
        <v>35247</v>
      </c>
      <c r="R58" s="204">
        <v>39965</v>
      </c>
      <c r="S58" s="47">
        <f>IF(('Data Tool'!$D$10/('Data and Formulas'!$K$41+(('Data Tool'!$D$9*'Data and Formulas'!$K$42)+('Data Tool'!$F$9*'Data and Formulas'!$K$45)+('Data Tool'!$G$9*'Data and Formulas'!$K$46))))&lt;'Data and Formulas'!$G$54, $V58, IF(AND(('Data Tool'!$D$10/('Data and Formulas'!$K$41+(('Data Tool'!$D$9*'Data and Formulas'!$K$42)+('Data Tool'!$F$9*'Data and Formulas'!$K$45)+('Data Tool'!$G$9*'Data and Formulas'!$K$46))))&lt;'Data and Formulas'!$H$54, ('Data Tool'!$D$10/('Data and Formulas'!$K$41+(('Data Tool'!$D$9*'Data and Formulas'!$K$42)+('Data Tool'!$F$9*'Data and Formulas'!$K$45)+('Data Tool'!$G$9*'Data and Formulas'!$K$46)))) &gt;='Data and Formulas'!$G$54), $W58, IF(AND(('Data Tool'!$D$10/('Data and Formulas'!$K$41+(('Data Tool'!$D$9*'Data and Formulas'!$K$42)+('Data Tool'!$F$9*'Data and Formulas'!$K$45)+('Data Tool'!$G$9*'Data and Formulas'!$K$46))))&lt;'Data and Formulas'!$I$54, ('Data Tool'!$D$10/('Data and Formulas'!$K$41+(('Data Tool'!$D$9*'Data and Formulas'!$K$42)+('Data Tool'!$F$9*'Data and Formulas'!$K$45)+('Data Tool'!$G$9*'Data and Formulas'!$K$46)))) &gt;='Data and Formulas'!$H$54), $X58, IF(AND(('Data Tool'!$D$10/('Data and Formulas'!$K$41+(('Data Tool'!$D$9*'Data and Formulas'!$K$42)+('Data Tool'!$F$9*'Data and Formulas'!$K$45)+('Data Tool'!$G$9*'Data and Formulas'!$K$46))))&lt;'Data and Formulas'!$J$54, ('Data Tool'!$D$10/('Data and Formulas'!$K$41+(('Data Tool'!$D$9*'Data and Formulas'!$K$42)+('Data Tool'!$F$9*'Data and Formulas'!$K$45)+('Data Tool'!$G$9*'Data and Formulas'!$K$46)))) &gt;='Data and Formulas'!$I$54), $Y58, IF(AND(('Data Tool'!$D$10/('Data and Formulas'!$K$41+(('Data Tool'!$D$9*'Data and Formulas'!$K$42)+('Data Tool'!$F$9*'Data and Formulas'!$K$45)+('Data Tool'!$G$9*'Data and Formulas'!$K$46))))&lt;'Data and Formulas'!$K$54, ('Data Tool'!$D$10/('Data and Formulas'!$K$41+(('Data Tool'!$D$9*'Data and Formulas'!$K$42)+('Data Tool'!$F$9*'Data and Formulas'!$K$45)+('Data Tool'!$G$9*'Data and Formulas'!$K$46)))) &gt;='Data and Formulas'!$J$54), $Z58, IF(AND(('Data Tool'!$D$10/('Data and Formulas'!$K$41+(('Data Tool'!$D$9*'Data and Formulas'!$K$42)+('Data Tool'!$F$9*'Data and Formulas'!$K$45)+('Data Tool'!$G$9*'Data and Formulas'!$K$46))))&lt;'Data and Formulas'!$L$54, ('Data Tool'!$D$10/('Data and Formulas'!$K$41+(('Data Tool'!$D$9*'Data and Formulas'!$K$42)+('Data Tool'!$F$9*'Data and Formulas'!$K$45)+('Data Tool'!$G$9*'Data and Formulas'!$K$46)))) &gt;='Data and Formulas'!$K$54), $AA58, IF(AND(('Data Tool'!$D$10/('Data and Formulas'!$K$41+(('Data Tool'!$D$9*'Data and Formulas'!$K$42)+('Data Tool'!$F$9*'Data and Formulas'!$K$45)+('Data Tool'!$G$9*'Data and Formulas'!$K$46))))&lt;'Data and Formulas'!$M$54, ('Data Tool'!$D$10/('Data and Formulas'!$K$41+(('Data Tool'!$D$9*'Data and Formulas'!$K$42)+('Data Tool'!$F$9*'Data and Formulas'!$K$45)+('Data Tool'!$G$9*'Data and Formulas'!$K$46)))) &gt;='Data and Formulas'!$L$54), $AB58, IF(AND(('Data Tool'!$D$10/('Data and Formulas'!$K$41+(('Data Tool'!$D$9*'Data and Formulas'!$K$42)+('Data Tool'!$F$9*'Data and Formulas'!$K$45)+('Data Tool'!$G$9*'Data and Formulas'!$K$46))))&lt;'Data and Formulas'!$N$54, ('Data Tool'!$D$10/('Data and Formulas'!$K$41+(('Data Tool'!$D$9*'Data and Formulas'!$K$42)+('Data Tool'!$F$9*'Data and Formulas'!$K$45)+('Data Tool'!$G$9*'Data and Formulas'!$K$46)))) &gt;='Data and Formulas'!$M$54), $AC58, IF(AND(('Data Tool'!$D$10/('Data and Formulas'!$K$41+(('Data Tool'!$D$9*'Data and Formulas'!$K$42)+('Data Tool'!$F$9*'Data and Formulas'!$K$45)+('Data Tool'!$G$9*'Data and Formulas'!$K$46))))&lt;'Data and Formulas'!$O$54, ('Data Tool'!$D$10/('Data and Formulas'!$K$41+(('Data Tool'!$D$9*'Data and Formulas'!$K$42)+('Data Tool'!$F$9*'Data and Formulas'!$K$45)+('Data Tool'!$G$9*'Data and Formulas'!$K$46)))) &gt;='Data and Formulas'!$N$54), $AD58, IF(('Data Tool'!$D$10/('Data and Formulas'!$K$41+(('Data Tool'!$D$9*'Data and Formulas'!$K$42)+('Data Tool'!$F$9*'Data and Formulas'!$K$45)+('Data Tool'!$G$9*'Data and Formulas'!$K$46))))&gt;='Data and Formulas'!$O$54, $AE58))))))))))</f>
        <v>2.2999999999999998</v>
      </c>
      <c r="T58" s="48">
        <v>1.7</v>
      </c>
      <c r="U58" s="49"/>
      <c r="V58" s="4">
        <v>2.2000000000000002</v>
      </c>
      <c r="W58" s="4">
        <v>2.2999999999999998</v>
      </c>
      <c r="X58" s="4">
        <v>2.4</v>
      </c>
      <c r="Y58" s="4">
        <v>2.2999999999999998</v>
      </c>
      <c r="Z58" s="4">
        <v>2</v>
      </c>
      <c r="AA58" s="4">
        <v>1.9</v>
      </c>
      <c r="AB58" s="4">
        <v>1.7</v>
      </c>
      <c r="AC58" s="4">
        <v>1.6</v>
      </c>
      <c r="AD58" s="4">
        <v>1.4</v>
      </c>
      <c r="AE58" s="190">
        <v>1.6</v>
      </c>
    </row>
    <row r="59" spans="2:31">
      <c r="B59" s="397"/>
      <c r="C59" s="398"/>
      <c r="D59" s="398"/>
      <c r="E59" s="4" t="s">
        <v>6</v>
      </c>
      <c r="F59" s="4">
        <v>9572</v>
      </c>
      <c r="G59" s="4">
        <v>15923</v>
      </c>
      <c r="H59" s="4">
        <v>19096</v>
      </c>
      <c r="I59" s="4">
        <v>22120</v>
      </c>
      <c r="J59" s="4">
        <v>25395</v>
      </c>
      <c r="K59" s="4">
        <v>29433</v>
      </c>
      <c r="L59" s="4">
        <v>34120</v>
      </c>
      <c r="M59" s="4">
        <v>40015</v>
      </c>
      <c r="N59" s="4">
        <v>49280</v>
      </c>
      <c r="O59" s="4">
        <v>81805</v>
      </c>
      <c r="P59" s="5">
        <v>32676</v>
      </c>
      <c r="R59" s="204">
        <v>39995</v>
      </c>
      <c r="S59" s="47">
        <f>IF(('Data Tool'!$D$10/('Data and Formulas'!$K$41+(('Data Tool'!$D$9*'Data and Formulas'!$K$42)+('Data Tool'!$F$9*'Data and Formulas'!$K$45)+('Data Tool'!$G$9*'Data and Formulas'!$K$46))))&lt;'Data and Formulas'!$G$54, $V59, IF(AND(('Data Tool'!$D$10/('Data and Formulas'!$K$41+(('Data Tool'!$D$9*'Data and Formulas'!$K$42)+('Data Tool'!$F$9*'Data and Formulas'!$K$45)+('Data Tool'!$G$9*'Data and Formulas'!$K$46))))&lt;'Data and Formulas'!$H$54, ('Data Tool'!$D$10/('Data and Formulas'!$K$41+(('Data Tool'!$D$9*'Data and Formulas'!$K$42)+('Data Tool'!$F$9*'Data and Formulas'!$K$45)+('Data Tool'!$G$9*'Data and Formulas'!$K$46)))) &gt;='Data and Formulas'!$G$54), $W59, IF(AND(('Data Tool'!$D$10/('Data and Formulas'!$K$41+(('Data Tool'!$D$9*'Data and Formulas'!$K$42)+('Data Tool'!$F$9*'Data and Formulas'!$K$45)+('Data Tool'!$G$9*'Data and Formulas'!$K$46))))&lt;'Data and Formulas'!$I$54, ('Data Tool'!$D$10/('Data and Formulas'!$K$41+(('Data Tool'!$D$9*'Data and Formulas'!$K$42)+('Data Tool'!$F$9*'Data and Formulas'!$K$45)+('Data Tool'!$G$9*'Data and Formulas'!$K$46)))) &gt;='Data and Formulas'!$H$54), $X59, IF(AND(('Data Tool'!$D$10/('Data and Formulas'!$K$41+(('Data Tool'!$D$9*'Data and Formulas'!$K$42)+('Data Tool'!$F$9*'Data and Formulas'!$K$45)+('Data Tool'!$G$9*'Data and Formulas'!$K$46))))&lt;'Data and Formulas'!$J$54, ('Data Tool'!$D$10/('Data and Formulas'!$K$41+(('Data Tool'!$D$9*'Data and Formulas'!$K$42)+('Data Tool'!$F$9*'Data and Formulas'!$K$45)+('Data Tool'!$G$9*'Data and Formulas'!$K$46)))) &gt;='Data and Formulas'!$I$54), $Y59, IF(AND(('Data Tool'!$D$10/('Data and Formulas'!$K$41+(('Data Tool'!$D$9*'Data and Formulas'!$K$42)+('Data Tool'!$F$9*'Data and Formulas'!$K$45)+('Data Tool'!$G$9*'Data and Formulas'!$K$46))))&lt;'Data and Formulas'!$K$54, ('Data Tool'!$D$10/('Data and Formulas'!$K$41+(('Data Tool'!$D$9*'Data and Formulas'!$K$42)+('Data Tool'!$F$9*'Data and Formulas'!$K$45)+('Data Tool'!$G$9*'Data and Formulas'!$K$46)))) &gt;='Data and Formulas'!$J$54), $Z59, IF(AND(('Data Tool'!$D$10/('Data and Formulas'!$K$41+(('Data Tool'!$D$9*'Data and Formulas'!$K$42)+('Data Tool'!$F$9*'Data and Formulas'!$K$45)+('Data Tool'!$G$9*'Data and Formulas'!$K$46))))&lt;'Data and Formulas'!$L$54, ('Data Tool'!$D$10/('Data and Formulas'!$K$41+(('Data Tool'!$D$9*'Data and Formulas'!$K$42)+('Data Tool'!$F$9*'Data and Formulas'!$K$45)+('Data Tool'!$G$9*'Data and Formulas'!$K$46)))) &gt;='Data and Formulas'!$K$54), $AA59, IF(AND(('Data Tool'!$D$10/('Data and Formulas'!$K$41+(('Data Tool'!$D$9*'Data and Formulas'!$K$42)+('Data Tool'!$F$9*'Data and Formulas'!$K$45)+('Data Tool'!$G$9*'Data and Formulas'!$K$46))))&lt;'Data and Formulas'!$M$54, ('Data Tool'!$D$10/('Data and Formulas'!$K$41+(('Data Tool'!$D$9*'Data and Formulas'!$K$42)+('Data Tool'!$F$9*'Data and Formulas'!$K$45)+('Data Tool'!$G$9*'Data and Formulas'!$K$46)))) &gt;='Data and Formulas'!$L$54), $AB59, IF(AND(('Data Tool'!$D$10/('Data and Formulas'!$K$41+(('Data Tool'!$D$9*'Data and Formulas'!$K$42)+('Data Tool'!$F$9*'Data and Formulas'!$K$45)+('Data Tool'!$G$9*'Data and Formulas'!$K$46))))&lt;'Data and Formulas'!$N$54, ('Data Tool'!$D$10/('Data and Formulas'!$K$41+(('Data Tool'!$D$9*'Data and Formulas'!$K$42)+('Data Tool'!$F$9*'Data and Formulas'!$K$45)+('Data Tool'!$G$9*'Data and Formulas'!$K$46)))) &gt;='Data and Formulas'!$M$54), $AC59, IF(AND(('Data Tool'!$D$10/('Data and Formulas'!$K$41+(('Data Tool'!$D$9*'Data and Formulas'!$K$42)+('Data Tool'!$F$9*'Data and Formulas'!$K$45)+('Data Tool'!$G$9*'Data and Formulas'!$K$46))))&lt;'Data and Formulas'!$O$54, ('Data Tool'!$D$10/('Data and Formulas'!$K$41+(('Data Tool'!$D$9*'Data and Formulas'!$K$42)+('Data Tool'!$F$9*'Data and Formulas'!$K$45)+('Data Tool'!$G$9*'Data and Formulas'!$K$46)))) &gt;='Data and Formulas'!$N$54), $AD59, IF(('Data Tool'!$D$10/('Data and Formulas'!$K$41+(('Data Tool'!$D$9*'Data and Formulas'!$K$42)+('Data Tool'!$F$9*'Data and Formulas'!$K$45)+('Data Tool'!$G$9*'Data and Formulas'!$K$46))))&gt;='Data and Formulas'!$O$54, $AE59))))))))))</f>
        <v>2.2000000000000002</v>
      </c>
      <c r="T59" s="48">
        <v>1.6</v>
      </c>
      <c r="U59" s="49"/>
      <c r="V59" s="4">
        <v>2</v>
      </c>
      <c r="W59" s="4">
        <v>2.2000000000000002</v>
      </c>
      <c r="X59" s="4">
        <v>2.4</v>
      </c>
      <c r="Y59" s="4">
        <v>2.2000000000000002</v>
      </c>
      <c r="Z59" s="4">
        <v>1.9</v>
      </c>
      <c r="AA59" s="4">
        <v>1.7</v>
      </c>
      <c r="AB59" s="4">
        <v>1.7</v>
      </c>
      <c r="AC59" s="4">
        <v>1.6</v>
      </c>
      <c r="AD59" s="4">
        <v>1.4</v>
      </c>
      <c r="AE59" s="190">
        <v>1.6</v>
      </c>
    </row>
    <row r="60" spans="2:31">
      <c r="B60" s="397"/>
      <c r="C60" s="398"/>
      <c r="D60" s="398"/>
      <c r="E60" s="4" t="s">
        <v>81</v>
      </c>
      <c r="F60" s="4">
        <v>9037</v>
      </c>
      <c r="G60" s="4">
        <v>14730</v>
      </c>
      <c r="H60" s="4">
        <v>17819</v>
      </c>
      <c r="I60" s="4">
        <v>20682</v>
      </c>
      <c r="J60" s="4">
        <v>23906</v>
      </c>
      <c r="K60" s="4">
        <v>27760</v>
      </c>
      <c r="L60" s="4">
        <v>32048</v>
      </c>
      <c r="M60" s="4">
        <v>37976</v>
      </c>
      <c r="N60" s="4">
        <v>47155</v>
      </c>
      <c r="O60" s="4">
        <v>77843</v>
      </c>
      <c r="P60" s="5">
        <v>30895</v>
      </c>
      <c r="R60" s="204">
        <v>40026</v>
      </c>
      <c r="S60" s="47">
        <f>IF(('Data Tool'!$D$10/('Data and Formulas'!$K$41+(('Data Tool'!$D$9*'Data and Formulas'!$K$42)+('Data Tool'!$F$9*'Data and Formulas'!$K$45)+('Data Tool'!$G$9*'Data and Formulas'!$K$46))))&lt;'Data and Formulas'!$G$54, $V60, IF(AND(('Data Tool'!$D$10/('Data and Formulas'!$K$41+(('Data Tool'!$D$9*'Data and Formulas'!$K$42)+('Data Tool'!$F$9*'Data and Formulas'!$K$45)+('Data Tool'!$G$9*'Data and Formulas'!$K$46))))&lt;'Data and Formulas'!$H$54, ('Data Tool'!$D$10/('Data and Formulas'!$K$41+(('Data Tool'!$D$9*'Data and Formulas'!$K$42)+('Data Tool'!$F$9*'Data and Formulas'!$K$45)+('Data Tool'!$G$9*'Data and Formulas'!$K$46)))) &gt;='Data and Formulas'!$G$54), $W60, IF(AND(('Data Tool'!$D$10/('Data and Formulas'!$K$41+(('Data Tool'!$D$9*'Data and Formulas'!$K$42)+('Data Tool'!$F$9*'Data and Formulas'!$K$45)+('Data Tool'!$G$9*'Data and Formulas'!$K$46))))&lt;'Data and Formulas'!$I$54, ('Data Tool'!$D$10/('Data and Formulas'!$K$41+(('Data Tool'!$D$9*'Data and Formulas'!$K$42)+('Data Tool'!$F$9*'Data and Formulas'!$K$45)+('Data Tool'!$G$9*'Data and Formulas'!$K$46)))) &gt;='Data and Formulas'!$H$54), $X60, IF(AND(('Data Tool'!$D$10/('Data and Formulas'!$K$41+(('Data Tool'!$D$9*'Data and Formulas'!$K$42)+('Data Tool'!$F$9*'Data and Formulas'!$K$45)+('Data Tool'!$G$9*'Data and Formulas'!$K$46))))&lt;'Data and Formulas'!$J$54, ('Data Tool'!$D$10/('Data and Formulas'!$K$41+(('Data Tool'!$D$9*'Data and Formulas'!$K$42)+('Data Tool'!$F$9*'Data and Formulas'!$K$45)+('Data Tool'!$G$9*'Data and Formulas'!$K$46)))) &gt;='Data and Formulas'!$I$54), $Y60, IF(AND(('Data Tool'!$D$10/('Data and Formulas'!$K$41+(('Data Tool'!$D$9*'Data and Formulas'!$K$42)+('Data Tool'!$F$9*'Data and Formulas'!$K$45)+('Data Tool'!$G$9*'Data and Formulas'!$K$46))))&lt;'Data and Formulas'!$K$54, ('Data Tool'!$D$10/('Data and Formulas'!$K$41+(('Data Tool'!$D$9*'Data and Formulas'!$K$42)+('Data Tool'!$F$9*'Data and Formulas'!$K$45)+('Data Tool'!$G$9*'Data and Formulas'!$K$46)))) &gt;='Data and Formulas'!$J$54), $Z60, IF(AND(('Data Tool'!$D$10/('Data and Formulas'!$K$41+(('Data Tool'!$D$9*'Data and Formulas'!$K$42)+('Data Tool'!$F$9*'Data and Formulas'!$K$45)+('Data Tool'!$G$9*'Data and Formulas'!$K$46))))&lt;'Data and Formulas'!$L$54, ('Data Tool'!$D$10/('Data and Formulas'!$K$41+(('Data Tool'!$D$9*'Data and Formulas'!$K$42)+('Data Tool'!$F$9*'Data and Formulas'!$K$45)+('Data Tool'!$G$9*'Data and Formulas'!$K$46)))) &gt;='Data and Formulas'!$K$54), $AA60, IF(AND(('Data Tool'!$D$10/('Data and Formulas'!$K$41+(('Data Tool'!$D$9*'Data and Formulas'!$K$42)+('Data Tool'!$F$9*'Data and Formulas'!$K$45)+('Data Tool'!$G$9*'Data and Formulas'!$K$46))))&lt;'Data and Formulas'!$M$54, ('Data Tool'!$D$10/('Data and Formulas'!$K$41+(('Data Tool'!$D$9*'Data and Formulas'!$K$42)+('Data Tool'!$F$9*'Data and Formulas'!$K$45)+('Data Tool'!$G$9*'Data and Formulas'!$K$46)))) &gt;='Data and Formulas'!$L$54), $AB60, IF(AND(('Data Tool'!$D$10/('Data and Formulas'!$K$41+(('Data Tool'!$D$9*'Data and Formulas'!$K$42)+('Data Tool'!$F$9*'Data and Formulas'!$K$45)+('Data Tool'!$G$9*'Data and Formulas'!$K$46))))&lt;'Data and Formulas'!$N$54, ('Data Tool'!$D$10/('Data and Formulas'!$K$41+(('Data Tool'!$D$9*'Data and Formulas'!$K$42)+('Data Tool'!$F$9*'Data and Formulas'!$K$45)+('Data Tool'!$G$9*'Data and Formulas'!$K$46)))) &gt;='Data and Formulas'!$M$54), $AC60, IF(AND(('Data Tool'!$D$10/('Data and Formulas'!$K$41+(('Data Tool'!$D$9*'Data and Formulas'!$K$42)+('Data Tool'!$F$9*'Data and Formulas'!$K$45)+('Data Tool'!$G$9*'Data and Formulas'!$K$46))))&lt;'Data and Formulas'!$O$54, ('Data Tool'!$D$10/('Data and Formulas'!$K$41+(('Data Tool'!$D$9*'Data and Formulas'!$K$42)+('Data Tool'!$F$9*'Data and Formulas'!$K$45)+('Data Tool'!$G$9*'Data and Formulas'!$K$46)))) &gt;='Data and Formulas'!$N$54), $AD60, IF(('Data Tool'!$D$10/('Data and Formulas'!$K$41+(('Data Tool'!$D$9*'Data and Formulas'!$K$42)+('Data Tool'!$F$9*'Data and Formulas'!$K$45)+('Data Tool'!$G$9*'Data and Formulas'!$K$46))))&gt;='Data and Formulas'!$O$54, $AE60))))))))))</f>
        <v>1.7</v>
      </c>
      <c r="T60" s="48">
        <v>1.4</v>
      </c>
      <c r="U60" s="49"/>
      <c r="V60" s="4">
        <v>1.5</v>
      </c>
      <c r="W60" s="4">
        <v>1.6</v>
      </c>
      <c r="X60" s="4">
        <v>1.8</v>
      </c>
      <c r="Y60" s="4">
        <v>1.7</v>
      </c>
      <c r="Z60" s="4">
        <v>1.5</v>
      </c>
      <c r="AA60" s="4">
        <v>1.4</v>
      </c>
      <c r="AB60" s="4">
        <v>1.4</v>
      </c>
      <c r="AC60" s="4">
        <v>1.4</v>
      </c>
      <c r="AD60" s="4">
        <v>1.3</v>
      </c>
      <c r="AE60" s="190">
        <v>1.5</v>
      </c>
    </row>
    <row r="61" spans="2:31">
      <c r="B61" s="3"/>
      <c r="C61" s="4"/>
      <c r="D61" s="4"/>
      <c r="E61" s="4"/>
      <c r="F61" s="4"/>
      <c r="G61" s="4"/>
      <c r="H61" s="4"/>
      <c r="I61" s="4"/>
      <c r="J61" s="4"/>
      <c r="K61" s="4"/>
      <c r="L61" s="4"/>
      <c r="M61" s="4"/>
      <c r="N61" s="4"/>
      <c r="O61" s="4"/>
      <c r="P61" s="5"/>
      <c r="R61" s="204">
        <v>40057</v>
      </c>
      <c r="S61" s="47">
        <f>IF(('Data Tool'!$D$10/('Data and Formulas'!$K$41+(('Data Tool'!$D$9*'Data and Formulas'!$K$42)+('Data Tool'!$F$9*'Data and Formulas'!$K$45)+('Data Tool'!$G$9*'Data and Formulas'!$K$46))))&lt;'Data and Formulas'!$G$54, $V61, IF(AND(('Data Tool'!$D$10/('Data and Formulas'!$K$41+(('Data Tool'!$D$9*'Data and Formulas'!$K$42)+('Data Tool'!$F$9*'Data and Formulas'!$K$45)+('Data Tool'!$G$9*'Data and Formulas'!$K$46))))&lt;'Data and Formulas'!$H$54, ('Data Tool'!$D$10/('Data and Formulas'!$K$41+(('Data Tool'!$D$9*'Data and Formulas'!$K$42)+('Data Tool'!$F$9*'Data and Formulas'!$K$45)+('Data Tool'!$G$9*'Data and Formulas'!$K$46)))) &gt;='Data and Formulas'!$G$54), $W61, IF(AND(('Data Tool'!$D$10/('Data and Formulas'!$K$41+(('Data Tool'!$D$9*'Data and Formulas'!$K$42)+('Data Tool'!$F$9*'Data and Formulas'!$K$45)+('Data Tool'!$G$9*'Data and Formulas'!$K$46))))&lt;'Data and Formulas'!$I$54, ('Data Tool'!$D$10/('Data and Formulas'!$K$41+(('Data Tool'!$D$9*'Data and Formulas'!$K$42)+('Data Tool'!$F$9*'Data and Formulas'!$K$45)+('Data Tool'!$G$9*'Data and Formulas'!$K$46)))) &gt;='Data and Formulas'!$H$54), $X61, IF(AND(('Data Tool'!$D$10/('Data and Formulas'!$K$41+(('Data Tool'!$D$9*'Data and Formulas'!$K$42)+('Data Tool'!$F$9*'Data and Formulas'!$K$45)+('Data Tool'!$G$9*'Data and Formulas'!$K$46))))&lt;'Data and Formulas'!$J$54, ('Data Tool'!$D$10/('Data and Formulas'!$K$41+(('Data Tool'!$D$9*'Data and Formulas'!$K$42)+('Data Tool'!$F$9*'Data and Formulas'!$K$45)+('Data Tool'!$G$9*'Data and Formulas'!$K$46)))) &gt;='Data and Formulas'!$I$54), $Y61, IF(AND(('Data Tool'!$D$10/('Data and Formulas'!$K$41+(('Data Tool'!$D$9*'Data and Formulas'!$K$42)+('Data Tool'!$F$9*'Data and Formulas'!$K$45)+('Data Tool'!$G$9*'Data and Formulas'!$K$46))))&lt;'Data and Formulas'!$K$54, ('Data Tool'!$D$10/('Data and Formulas'!$K$41+(('Data Tool'!$D$9*'Data and Formulas'!$K$42)+('Data Tool'!$F$9*'Data and Formulas'!$K$45)+('Data Tool'!$G$9*'Data and Formulas'!$K$46)))) &gt;='Data and Formulas'!$J$54), $Z61, IF(AND(('Data Tool'!$D$10/('Data and Formulas'!$K$41+(('Data Tool'!$D$9*'Data and Formulas'!$K$42)+('Data Tool'!$F$9*'Data and Formulas'!$K$45)+('Data Tool'!$G$9*'Data and Formulas'!$K$46))))&lt;'Data and Formulas'!$L$54, ('Data Tool'!$D$10/('Data and Formulas'!$K$41+(('Data Tool'!$D$9*'Data and Formulas'!$K$42)+('Data Tool'!$F$9*'Data and Formulas'!$K$45)+('Data Tool'!$G$9*'Data and Formulas'!$K$46)))) &gt;='Data and Formulas'!$K$54), $AA61, IF(AND(('Data Tool'!$D$10/('Data and Formulas'!$K$41+(('Data Tool'!$D$9*'Data and Formulas'!$K$42)+('Data Tool'!$F$9*'Data and Formulas'!$K$45)+('Data Tool'!$G$9*'Data and Formulas'!$K$46))))&lt;'Data and Formulas'!$M$54, ('Data Tool'!$D$10/('Data and Formulas'!$K$41+(('Data Tool'!$D$9*'Data and Formulas'!$K$42)+('Data Tool'!$F$9*'Data and Formulas'!$K$45)+('Data Tool'!$G$9*'Data and Formulas'!$K$46)))) &gt;='Data and Formulas'!$L$54), $AB61, IF(AND(('Data Tool'!$D$10/('Data and Formulas'!$K$41+(('Data Tool'!$D$9*'Data and Formulas'!$K$42)+('Data Tool'!$F$9*'Data and Formulas'!$K$45)+('Data Tool'!$G$9*'Data and Formulas'!$K$46))))&lt;'Data and Formulas'!$N$54, ('Data Tool'!$D$10/('Data and Formulas'!$K$41+(('Data Tool'!$D$9*'Data and Formulas'!$K$42)+('Data Tool'!$F$9*'Data and Formulas'!$K$45)+('Data Tool'!$G$9*'Data and Formulas'!$K$46)))) &gt;='Data and Formulas'!$M$54), $AC61, IF(AND(('Data Tool'!$D$10/('Data and Formulas'!$K$41+(('Data Tool'!$D$9*'Data and Formulas'!$K$42)+('Data Tool'!$F$9*'Data and Formulas'!$K$45)+('Data Tool'!$G$9*'Data and Formulas'!$K$46))))&lt;'Data and Formulas'!$O$54, ('Data Tool'!$D$10/('Data and Formulas'!$K$41+(('Data Tool'!$D$9*'Data and Formulas'!$K$42)+('Data Tool'!$F$9*'Data and Formulas'!$K$45)+('Data Tool'!$G$9*'Data and Formulas'!$K$46)))) &gt;='Data and Formulas'!$N$54), $AD61, IF(('Data Tool'!$D$10/('Data and Formulas'!$K$41+(('Data Tool'!$D$9*'Data and Formulas'!$K$42)+('Data Tool'!$F$9*'Data and Formulas'!$K$45)+('Data Tool'!$G$9*'Data and Formulas'!$K$46))))&gt;='Data and Formulas'!$O$54, $AE61))))))))))</f>
        <v>1</v>
      </c>
      <c r="T61" s="48">
        <v>1</v>
      </c>
      <c r="U61" s="49"/>
      <c r="V61" s="4">
        <v>0.9</v>
      </c>
      <c r="W61" s="4">
        <v>0.8</v>
      </c>
      <c r="X61" s="4">
        <v>0.9</v>
      </c>
      <c r="Y61" s="4">
        <v>1</v>
      </c>
      <c r="Z61" s="4">
        <v>1</v>
      </c>
      <c r="AA61" s="4">
        <v>0.9</v>
      </c>
      <c r="AB61" s="4">
        <v>0.9</v>
      </c>
      <c r="AC61" s="4">
        <v>1</v>
      </c>
      <c r="AD61" s="4">
        <v>0.9</v>
      </c>
      <c r="AE61" s="190">
        <v>1.1000000000000001</v>
      </c>
    </row>
    <row r="62" spans="2:31">
      <c r="B62" s="397" t="s">
        <v>45</v>
      </c>
      <c r="C62" s="398"/>
      <c r="D62" s="398"/>
      <c r="E62" s="4" t="s">
        <v>3</v>
      </c>
      <c r="F62" s="4">
        <f t="shared" ref="F62:P62" si="7">F58/52</f>
        <v>184.03846153846155</v>
      </c>
      <c r="G62" s="4">
        <f t="shared" si="7"/>
        <v>298.59615384615387</v>
      </c>
      <c r="H62" s="4">
        <f t="shared" si="7"/>
        <v>360.07692307692309</v>
      </c>
      <c r="I62" s="4">
        <f t="shared" si="7"/>
        <v>413.19230769230768</v>
      </c>
      <c r="J62" s="4">
        <f t="shared" si="7"/>
        <v>470.36538461538464</v>
      </c>
      <c r="K62" s="4">
        <f t="shared" si="7"/>
        <v>544.01923076923072</v>
      </c>
      <c r="L62" s="4">
        <f t="shared" si="7"/>
        <v>631.73076923076928</v>
      </c>
      <c r="M62" s="4">
        <f t="shared" si="7"/>
        <v>745.42307692307691</v>
      </c>
      <c r="N62" s="4">
        <f t="shared" si="7"/>
        <v>902.44230769230774</v>
      </c>
      <c r="O62" s="4">
        <f t="shared" si="7"/>
        <v>1496.5192307692307</v>
      </c>
      <c r="P62" s="5">
        <f t="shared" si="7"/>
        <v>677.82692307692309</v>
      </c>
      <c r="R62" s="204">
        <v>40087</v>
      </c>
      <c r="S62" s="47">
        <f>IF(('Data Tool'!$D$10/('Data and Formulas'!$K$41+(('Data Tool'!$D$9*'Data and Formulas'!$K$42)+('Data Tool'!$F$9*'Data and Formulas'!$K$45)+('Data Tool'!$G$9*'Data and Formulas'!$K$46))))&lt;'Data and Formulas'!$G$54, $V62, IF(AND(('Data Tool'!$D$10/('Data and Formulas'!$K$41+(('Data Tool'!$D$9*'Data and Formulas'!$K$42)+('Data Tool'!$F$9*'Data and Formulas'!$K$45)+('Data Tool'!$G$9*'Data and Formulas'!$K$46))))&lt;'Data and Formulas'!$H$54, ('Data Tool'!$D$10/('Data and Formulas'!$K$41+(('Data Tool'!$D$9*'Data and Formulas'!$K$42)+('Data Tool'!$F$9*'Data and Formulas'!$K$45)+('Data Tool'!$G$9*'Data and Formulas'!$K$46)))) &gt;='Data and Formulas'!$G$54), $W62, IF(AND(('Data Tool'!$D$10/('Data and Formulas'!$K$41+(('Data Tool'!$D$9*'Data and Formulas'!$K$42)+('Data Tool'!$F$9*'Data and Formulas'!$K$45)+('Data Tool'!$G$9*'Data and Formulas'!$K$46))))&lt;'Data and Formulas'!$I$54, ('Data Tool'!$D$10/('Data and Formulas'!$K$41+(('Data Tool'!$D$9*'Data and Formulas'!$K$42)+('Data Tool'!$F$9*'Data and Formulas'!$K$45)+('Data Tool'!$G$9*'Data and Formulas'!$K$46)))) &gt;='Data and Formulas'!$H$54), $X62, IF(AND(('Data Tool'!$D$10/('Data and Formulas'!$K$41+(('Data Tool'!$D$9*'Data and Formulas'!$K$42)+('Data Tool'!$F$9*'Data and Formulas'!$K$45)+('Data Tool'!$G$9*'Data and Formulas'!$K$46))))&lt;'Data and Formulas'!$J$54, ('Data Tool'!$D$10/('Data and Formulas'!$K$41+(('Data Tool'!$D$9*'Data and Formulas'!$K$42)+('Data Tool'!$F$9*'Data and Formulas'!$K$45)+('Data Tool'!$G$9*'Data and Formulas'!$K$46)))) &gt;='Data and Formulas'!$I$54), $Y62, IF(AND(('Data Tool'!$D$10/('Data and Formulas'!$K$41+(('Data Tool'!$D$9*'Data and Formulas'!$K$42)+('Data Tool'!$F$9*'Data and Formulas'!$K$45)+('Data Tool'!$G$9*'Data and Formulas'!$K$46))))&lt;'Data and Formulas'!$K$54, ('Data Tool'!$D$10/('Data and Formulas'!$K$41+(('Data Tool'!$D$9*'Data and Formulas'!$K$42)+('Data Tool'!$F$9*'Data and Formulas'!$K$45)+('Data Tool'!$G$9*'Data and Formulas'!$K$46)))) &gt;='Data and Formulas'!$J$54), $Z62, IF(AND(('Data Tool'!$D$10/('Data and Formulas'!$K$41+(('Data Tool'!$D$9*'Data and Formulas'!$K$42)+('Data Tool'!$F$9*'Data and Formulas'!$K$45)+('Data Tool'!$G$9*'Data and Formulas'!$K$46))))&lt;'Data and Formulas'!$L$54, ('Data Tool'!$D$10/('Data and Formulas'!$K$41+(('Data Tool'!$D$9*'Data and Formulas'!$K$42)+('Data Tool'!$F$9*'Data and Formulas'!$K$45)+('Data Tool'!$G$9*'Data and Formulas'!$K$46)))) &gt;='Data and Formulas'!$K$54), $AA62, IF(AND(('Data Tool'!$D$10/('Data and Formulas'!$K$41+(('Data Tool'!$D$9*'Data and Formulas'!$K$42)+('Data Tool'!$F$9*'Data and Formulas'!$K$45)+('Data Tool'!$G$9*'Data and Formulas'!$K$46))))&lt;'Data and Formulas'!$M$54, ('Data Tool'!$D$10/('Data and Formulas'!$K$41+(('Data Tool'!$D$9*'Data and Formulas'!$K$42)+('Data Tool'!$F$9*'Data and Formulas'!$K$45)+('Data Tool'!$G$9*'Data and Formulas'!$K$46)))) &gt;='Data and Formulas'!$L$54), $AB62, IF(AND(('Data Tool'!$D$10/('Data and Formulas'!$K$41+(('Data Tool'!$D$9*'Data and Formulas'!$K$42)+('Data Tool'!$F$9*'Data and Formulas'!$K$45)+('Data Tool'!$G$9*'Data and Formulas'!$K$46))))&lt;'Data and Formulas'!$N$54, ('Data Tool'!$D$10/('Data and Formulas'!$K$41+(('Data Tool'!$D$9*'Data and Formulas'!$K$42)+('Data Tool'!$F$9*'Data and Formulas'!$K$45)+('Data Tool'!$G$9*'Data and Formulas'!$K$46)))) &gt;='Data and Formulas'!$M$54), $AC62, IF(AND(('Data Tool'!$D$10/('Data and Formulas'!$K$41+(('Data Tool'!$D$9*'Data and Formulas'!$K$42)+('Data Tool'!$F$9*'Data and Formulas'!$K$45)+('Data Tool'!$G$9*'Data and Formulas'!$K$46))))&lt;'Data and Formulas'!$O$54, ('Data Tool'!$D$10/('Data and Formulas'!$K$41+(('Data Tool'!$D$9*'Data and Formulas'!$K$42)+('Data Tool'!$F$9*'Data and Formulas'!$K$45)+('Data Tool'!$G$9*'Data and Formulas'!$K$46)))) &gt;='Data and Formulas'!$N$54), $AD62, IF(('Data Tool'!$D$10/('Data and Formulas'!$K$41+(('Data Tool'!$D$9*'Data and Formulas'!$K$42)+('Data Tool'!$F$9*'Data and Formulas'!$K$45)+('Data Tool'!$G$9*'Data and Formulas'!$K$46))))&gt;='Data and Formulas'!$O$54, $AE62))))))))))</f>
        <v>1.2</v>
      </c>
      <c r="T62" s="48">
        <v>1.2</v>
      </c>
      <c r="U62" s="49"/>
      <c r="V62" s="4">
        <v>1</v>
      </c>
      <c r="W62" s="4">
        <v>0.9</v>
      </c>
      <c r="X62" s="4">
        <v>1</v>
      </c>
      <c r="Y62" s="4">
        <v>1.2</v>
      </c>
      <c r="Z62" s="4">
        <v>1.2</v>
      </c>
      <c r="AA62" s="4">
        <v>1.1000000000000001</v>
      </c>
      <c r="AB62" s="4">
        <v>1.1000000000000001</v>
      </c>
      <c r="AC62" s="4">
        <v>1.2</v>
      </c>
      <c r="AD62" s="4">
        <v>1.1000000000000001</v>
      </c>
      <c r="AE62" s="190">
        <v>1.3</v>
      </c>
    </row>
    <row r="63" spans="2:31">
      <c r="B63" s="397"/>
      <c r="C63" s="398"/>
      <c r="D63" s="398"/>
      <c r="E63" s="4" t="s">
        <v>6</v>
      </c>
      <c r="F63" s="4">
        <f t="shared" ref="F63:P63" si="8">F59/52</f>
        <v>184.07692307692307</v>
      </c>
      <c r="G63" s="4">
        <f t="shared" si="8"/>
        <v>306.21153846153845</v>
      </c>
      <c r="H63" s="4">
        <f t="shared" si="8"/>
        <v>367.23076923076923</v>
      </c>
      <c r="I63" s="4">
        <f t="shared" si="8"/>
        <v>425.38461538461536</v>
      </c>
      <c r="J63" s="4">
        <f t="shared" si="8"/>
        <v>488.36538461538464</v>
      </c>
      <c r="K63" s="4">
        <f t="shared" si="8"/>
        <v>566.01923076923072</v>
      </c>
      <c r="L63" s="4">
        <f t="shared" si="8"/>
        <v>656.15384615384619</v>
      </c>
      <c r="M63" s="4">
        <f t="shared" si="8"/>
        <v>769.51923076923072</v>
      </c>
      <c r="N63" s="4">
        <f t="shared" si="8"/>
        <v>947.69230769230774</v>
      </c>
      <c r="O63" s="4">
        <f t="shared" si="8"/>
        <v>1573.1730769230769</v>
      </c>
      <c r="P63" s="5">
        <f t="shared" si="8"/>
        <v>628.38461538461536</v>
      </c>
      <c r="R63" s="204">
        <v>40118</v>
      </c>
      <c r="S63" s="47">
        <f>IF(('Data Tool'!$D$10/('Data and Formulas'!$K$41+(('Data Tool'!$D$9*'Data and Formulas'!$K$42)+('Data Tool'!$F$9*'Data and Formulas'!$K$45)+('Data Tool'!$G$9*'Data and Formulas'!$K$46))))&lt;'Data and Formulas'!$G$54, $V63, IF(AND(('Data Tool'!$D$10/('Data and Formulas'!$K$41+(('Data Tool'!$D$9*'Data and Formulas'!$K$42)+('Data Tool'!$F$9*'Data and Formulas'!$K$45)+('Data Tool'!$G$9*'Data and Formulas'!$K$46))))&lt;'Data and Formulas'!$H$54, ('Data Tool'!$D$10/('Data and Formulas'!$K$41+(('Data Tool'!$D$9*'Data and Formulas'!$K$42)+('Data Tool'!$F$9*'Data and Formulas'!$K$45)+('Data Tool'!$G$9*'Data and Formulas'!$K$46)))) &gt;='Data and Formulas'!$G$54), $W63, IF(AND(('Data Tool'!$D$10/('Data and Formulas'!$K$41+(('Data Tool'!$D$9*'Data and Formulas'!$K$42)+('Data Tool'!$F$9*'Data and Formulas'!$K$45)+('Data Tool'!$G$9*'Data and Formulas'!$K$46))))&lt;'Data and Formulas'!$I$54, ('Data Tool'!$D$10/('Data and Formulas'!$K$41+(('Data Tool'!$D$9*'Data and Formulas'!$K$42)+('Data Tool'!$F$9*'Data and Formulas'!$K$45)+('Data Tool'!$G$9*'Data and Formulas'!$K$46)))) &gt;='Data and Formulas'!$H$54), $X63, IF(AND(('Data Tool'!$D$10/('Data and Formulas'!$K$41+(('Data Tool'!$D$9*'Data and Formulas'!$K$42)+('Data Tool'!$F$9*'Data and Formulas'!$K$45)+('Data Tool'!$G$9*'Data and Formulas'!$K$46))))&lt;'Data and Formulas'!$J$54, ('Data Tool'!$D$10/('Data and Formulas'!$K$41+(('Data Tool'!$D$9*'Data and Formulas'!$K$42)+('Data Tool'!$F$9*'Data and Formulas'!$K$45)+('Data Tool'!$G$9*'Data and Formulas'!$K$46)))) &gt;='Data and Formulas'!$I$54), $Y63, IF(AND(('Data Tool'!$D$10/('Data and Formulas'!$K$41+(('Data Tool'!$D$9*'Data and Formulas'!$K$42)+('Data Tool'!$F$9*'Data and Formulas'!$K$45)+('Data Tool'!$G$9*'Data and Formulas'!$K$46))))&lt;'Data and Formulas'!$K$54, ('Data Tool'!$D$10/('Data and Formulas'!$K$41+(('Data Tool'!$D$9*'Data and Formulas'!$K$42)+('Data Tool'!$F$9*'Data and Formulas'!$K$45)+('Data Tool'!$G$9*'Data and Formulas'!$K$46)))) &gt;='Data and Formulas'!$J$54), $Z63, IF(AND(('Data Tool'!$D$10/('Data and Formulas'!$K$41+(('Data Tool'!$D$9*'Data and Formulas'!$K$42)+('Data Tool'!$F$9*'Data and Formulas'!$K$45)+('Data Tool'!$G$9*'Data and Formulas'!$K$46))))&lt;'Data and Formulas'!$L$54, ('Data Tool'!$D$10/('Data and Formulas'!$K$41+(('Data Tool'!$D$9*'Data and Formulas'!$K$42)+('Data Tool'!$F$9*'Data and Formulas'!$K$45)+('Data Tool'!$G$9*'Data and Formulas'!$K$46)))) &gt;='Data and Formulas'!$K$54), $AA63, IF(AND(('Data Tool'!$D$10/('Data and Formulas'!$K$41+(('Data Tool'!$D$9*'Data and Formulas'!$K$42)+('Data Tool'!$F$9*'Data and Formulas'!$K$45)+('Data Tool'!$G$9*'Data and Formulas'!$K$46))))&lt;'Data and Formulas'!$M$54, ('Data Tool'!$D$10/('Data and Formulas'!$K$41+(('Data Tool'!$D$9*'Data and Formulas'!$K$42)+('Data Tool'!$F$9*'Data and Formulas'!$K$45)+('Data Tool'!$G$9*'Data and Formulas'!$K$46)))) &gt;='Data and Formulas'!$L$54), $AB63, IF(AND(('Data Tool'!$D$10/('Data and Formulas'!$K$41+(('Data Tool'!$D$9*'Data and Formulas'!$K$42)+('Data Tool'!$F$9*'Data and Formulas'!$K$45)+('Data Tool'!$G$9*'Data and Formulas'!$K$46))))&lt;'Data and Formulas'!$N$54, ('Data Tool'!$D$10/('Data and Formulas'!$K$41+(('Data Tool'!$D$9*'Data and Formulas'!$K$42)+('Data Tool'!$F$9*'Data and Formulas'!$K$45)+('Data Tool'!$G$9*'Data and Formulas'!$K$46)))) &gt;='Data and Formulas'!$M$54), $AC63, IF(AND(('Data Tool'!$D$10/('Data and Formulas'!$K$41+(('Data Tool'!$D$9*'Data and Formulas'!$K$42)+('Data Tool'!$F$9*'Data and Formulas'!$K$45)+('Data Tool'!$G$9*'Data and Formulas'!$K$46))))&lt;'Data and Formulas'!$O$54, ('Data Tool'!$D$10/('Data and Formulas'!$K$41+(('Data Tool'!$D$9*'Data and Formulas'!$K$42)+('Data Tool'!$F$9*'Data and Formulas'!$K$45)+('Data Tool'!$G$9*'Data and Formulas'!$K$46)))) &gt;='Data and Formulas'!$N$54), $AD63, IF(('Data Tool'!$D$10/('Data and Formulas'!$K$41+(('Data Tool'!$D$9*'Data and Formulas'!$K$42)+('Data Tool'!$F$9*'Data and Formulas'!$K$45)+('Data Tool'!$G$9*'Data and Formulas'!$K$46))))&gt;='Data and Formulas'!$O$54, $AE63))))))))))</f>
        <v>1.3</v>
      </c>
      <c r="T63" s="48">
        <v>1.5</v>
      </c>
      <c r="U63" s="49"/>
      <c r="V63" s="4">
        <v>1</v>
      </c>
      <c r="W63" s="4">
        <v>1</v>
      </c>
      <c r="X63" s="4">
        <v>1.1000000000000001</v>
      </c>
      <c r="Y63" s="4">
        <v>1.3</v>
      </c>
      <c r="Z63" s="4">
        <v>1.4</v>
      </c>
      <c r="AA63" s="4">
        <v>1.4</v>
      </c>
      <c r="AB63" s="4">
        <v>1.4</v>
      </c>
      <c r="AC63" s="4">
        <v>1.5</v>
      </c>
      <c r="AD63" s="4">
        <v>1.3</v>
      </c>
      <c r="AE63" s="190">
        <v>1.5</v>
      </c>
    </row>
    <row r="64" spans="2:31">
      <c r="B64" s="397"/>
      <c r="C64" s="398"/>
      <c r="D64" s="398"/>
      <c r="E64" s="4" t="s">
        <v>81</v>
      </c>
      <c r="F64" s="4">
        <f t="shared" ref="F64:P64" si="9">F60/52</f>
        <v>173.78846153846155</v>
      </c>
      <c r="G64" s="4">
        <f t="shared" si="9"/>
        <v>283.26923076923077</v>
      </c>
      <c r="H64" s="4">
        <f t="shared" si="9"/>
        <v>342.67307692307691</v>
      </c>
      <c r="I64" s="4">
        <f t="shared" si="9"/>
        <v>397.73076923076923</v>
      </c>
      <c r="J64" s="4">
        <f t="shared" si="9"/>
        <v>459.73076923076923</v>
      </c>
      <c r="K64" s="4">
        <f t="shared" si="9"/>
        <v>533.84615384615381</v>
      </c>
      <c r="L64" s="4">
        <f t="shared" si="9"/>
        <v>616.30769230769226</v>
      </c>
      <c r="M64" s="4">
        <f t="shared" si="9"/>
        <v>730.30769230769226</v>
      </c>
      <c r="N64" s="4">
        <f t="shared" si="9"/>
        <v>906.82692307692309</v>
      </c>
      <c r="O64" s="4">
        <f t="shared" si="9"/>
        <v>1496.9807692307693</v>
      </c>
      <c r="P64" s="5">
        <f t="shared" si="9"/>
        <v>594.13461538461536</v>
      </c>
      <c r="R64" s="204">
        <v>40148</v>
      </c>
      <c r="S64" s="47">
        <f>IF(('Data Tool'!$D$10/('Data and Formulas'!$K$41+(('Data Tool'!$D$9*'Data and Formulas'!$K$42)+('Data Tool'!$F$9*'Data and Formulas'!$K$45)+('Data Tool'!$G$9*'Data and Formulas'!$K$46))))&lt;'Data and Formulas'!$G$54, $V64, IF(AND(('Data Tool'!$D$10/('Data and Formulas'!$K$41+(('Data Tool'!$D$9*'Data and Formulas'!$K$42)+('Data Tool'!$F$9*'Data and Formulas'!$K$45)+('Data Tool'!$G$9*'Data and Formulas'!$K$46))))&lt;'Data and Formulas'!$H$54, ('Data Tool'!$D$10/('Data and Formulas'!$K$41+(('Data Tool'!$D$9*'Data and Formulas'!$K$42)+('Data Tool'!$F$9*'Data and Formulas'!$K$45)+('Data Tool'!$G$9*'Data and Formulas'!$K$46)))) &gt;='Data and Formulas'!$G$54), $W64, IF(AND(('Data Tool'!$D$10/('Data and Formulas'!$K$41+(('Data Tool'!$D$9*'Data and Formulas'!$K$42)+('Data Tool'!$F$9*'Data and Formulas'!$K$45)+('Data Tool'!$G$9*'Data and Formulas'!$K$46))))&lt;'Data and Formulas'!$I$54, ('Data Tool'!$D$10/('Data and Formulas'!$K$41+(('Data Tool'!$D$9*'Data and Formulas'!$K$42)+('Data Tool'!$F$9*'Data and Formulas'!$K$45)+('Data Tool'!$G$9*'Data and Formulas'!$K$46)))) &gt;='Data and Formulas'!$H$54), $X64, IF(AND(('Data Tool'!$D$10/('Data and Formulas'!$K$41+(('Data Tool'!$D$9*'Data and Formulas'!$K$42)+('Data Tool'!$F$9*'Data and Formulas'!$K$45)+('Data Tool'!$G$9*'Data and Formulas'!$K$46))))&lt;'Data and Formulas'!$J$54, ('Data Tool'!$D$10/('Data and Formulas'!$K$41+(('Data Tool'!$D$9*'Data and Formulas'!$K$42)+('Data Tool'!$F$9*'Data and Formulas'!$K$45)+('Data Tool'!$G$9*'Data and Formulas'!$K$46)))) &gt;='Data and Formulas'!$I$54), $Y64, IF(AND(('Data Tool'!$D$10/('Data and Formulas'!$K$41+(('Data Tool'!$D$9*'Data and Formulas'!$K$42)+('Data Tool'!$F$9*'Data and Formulas'!$K$45)+('Data Tool'!$G$9*'Data and Formulas'!$K$46))))&lt;'Data and Formulas'!$K$54, ('Data Tool'!$D$10/('Data and Formulas'!$K$41+(('Data Tool'!$D$9*'Data and Formulas'!$K$42)+('Data Tool'!$F$9*'Data and Formulas'!$K$45)+('Data Tool'!$G$9*'Data and Formulas'!$K$46)))) &gt;='Data and Formulas'!$J$54), $Z64, IF(AND(('Data Tool'!$D$10/('Data and Formulas'!$K$41+(('Data Tool'!$D$9*'Data and Formulas'!$K$42)+('Data Tool'!$F$9*'Data and Formulas'!$K$45)+('Data Tool'!$G$9*'Data and Formulas'!$K$46))))&lt;'Data and Formulas'!$L$54, ('Data Tool'!$D$10/('Data and Formulas'!$K$41+(('Data Tool'!$D$9*'Data and Formulas'!$K$42)+('Data Tool'!$F$9*'Data and Formulas'!$K$45)+('Data Tool'!$G$9*'Data and Formulas'!$K$46)))) &gt;='Data and Formulas'!$K$54), $AA64, IF(AND(('Data Tool'!$D$10/('Data and Formulas'!$K$41+(('Data Tool'!$D$9*'Data and Formulas'!$K$42)+('Data Tool'!$F$9*'Data and Formulas'!$K$45)+('Data Tool'!$G$9*'Data and Formulas'!$K$46))))&lt;'Data and Formulas'!$M$54, ('Data Tool'!$D$10/('Data and Formulas'!$K$41+(('Data Tool'!$D$9*'Data and Formulas'!$K$42)+('Data Tool'!$F$9*'Data and Formulas'!$K$45)+('Data Tool'!$G$9*'Data and Formulas'!$K$46)))) &gt;='Data and Formulas'!$L$54), $AB64, IF(AND(('Data Tool'!$D$10/('Data and Formulas'!$K$41+(('Data Tool'!$D$9*'Data and Formulas'!$K$42)+('Data Tool'!$F$9*'Data and Formulas'!$K$45)+('Data Tool'!$G$9*'Data and Formulas'!$K$46))))&lt;'Data and Formulas'!$N$54, ('Data Tool'!$D$10/('Data and Formulas'!$K$41+(('Data Tool'!$D$9*'Data and Formulas'!$K$42)+('Data Tool'!$F$9*'Data and Formulas'!$K$45)+('Data Tool'!$G$9*'Data and Formulas'!$K$46)))) &gt;='Data and Formulas'!$M$54), $AC64, IF(AND(('Data Tool'!$D$10/('Data and Formulas'!$K$41+(('Data Tool'!$D$9*'Data and Formulas'!$K$42)+('Data Tool'!$F$9*'Data and Formulas'!$K$45)+('Data Tool'!$G$9*'Data and Formulas'!$K$46))))&lt;'Data and Formulas'!$O$54, ('Data Tool'!$D$10/('Data and Formulas'!$K$41+(('Data Tool'!$D$9*'Data and Formulas'!$K$42)+('Data Tool'!$F$9*'Data and Formulas'!$K$45)+('Data Tool'!$G$9*'Data and Formulas'!$K$46)))) &gt;='Data and Formulas'!$N$54), $AD64, IF(('Data Tool'!$D$10/('Data and Formulas'!$K$41+(('Data Tool'!$D$9*'Data and Formulas'!$K$42)+('Data Tool'!$F$9*'Data and Formulas'!$K$45)+('Data Tool'!$G$9*'Data and Formulas'!$K$46))))&gt;='Data and Formulas'!$O$54, $AE64))))))))))</f>
        <v>1.7</v>
      </c>
      <c r="T64" s="48">
        <v>2.1</v>
      </c>
      <c r="U64" s="49"/>
      <c r="V64" s="4">
        <v>1.4</v>
      </c>
      <c r="W64" s="4">
        <v>1.5</v>
      </c>
      <c r="X64" s="4">
        <v>1.8</v>
      </c>
      <c r="Y64" s="4">
        <v>1.7</v>
      </c>
      <c r="Z64" s="4">
        <v>1.9</v>
      </c>
      <c r="AA64" s="4">
        <v>1.9</v>
      </c>
      <c r="AB64" s="4">
        <v>2</v>
      </c>
      <c r="AC64" s="4">
        <v>2.1</v>
      </c>
      <c r="AD64" s="4">
        <v>2.2000000000000002</v>
      </c>
      <c r="AE64" s="190">
        <v>2.2999999999999998</v>
      </c>
    </row>
    <row r="65" spans="2:31">
      <c r="B65" s="3"/>
      <c r="C65" s="4"/>
      <c r="D65" s="4"/>
      <c r="E65" s="4"/>
      <c r="F65" s="4"/>
      <c r="G65" s="4"/>
      <c r="H65" s="4"/>
      <c r="I65" s="4"/>
      <c r="J65" s="4"/>
      <c r="K65" s="4"/>
      <c r="L65" s="4"/>
      <c r="M65" s="4"/>
      <c r="N65" s="4"/>
      <c r="O65" s="4"/>
      <c r="P65" s="5"/>
      <c r="R65" s="204">
        <v>40179</v>
      </c>
      <c r="S65" s="47">
        <f>IF(('Data Tool'!$D$10/('Data and Formulas'!$K$41+(('Data Tool'!$D$9*'Data and Formulas'!$K$42)+('Data Tool'!$F$9*'Data and Formulas'!$K$45)+('Data Tool'!$G$9*'Data and Formulas'!$K$46))))&lt;'Data and Formulas'!$G$54, $V65, IF(AND(('Data Tool'!$D$10/('Data and Formulas'!$K$41+(('Data Tool'!$D$9*'Data and Formulas'!$K$42)+('Data Tool'!$F$9*'Data and Formulas'!$K$45)+('Data Tool'!$G$9*'Data and Formulas'!$K$46))))&lt;'Data and Formulas'!$H$54, ('Data Tool'!$D$10/('Data and Formulas'!$K$41+(('Data Tool'!$D$9*'Data and Formulas'!$K$42)+('Data Tool'!$F$9*'Data and Formulas'!$K$45)+('Data Tool'!$G$9*'Data and Formulas'!$K$46)))) &gt;='Data and Formulas'!$G$54), $W65, IF(AND(('Data Tool'!$D$10/('Data and Formulas'!$K$41+(('Data Tool'!$D$9*'Data and Formulas'!$K$42)+('Data Tool'!$F$9*'Data and Formulas'!$K$45)+('Data Tool'!$G$9*'Data and Formulas'!$K$46))))&lt;'Data and Formulas'!$I$54, ('Data Tool'!$D$10/('Data and Formulas'!$K$41+(('Data Tool'!$D$9*'Data and Formulas'!$K$42)+('Data Tool'!$F$9*'Data and Formulas'!$K$45)+('Data Tool'!$G$9*'Data and Formulas'!$K$46)))) &gt;='Data and Formulas'!$H$54), $X65, IF(AND(('Data Tool'!$D$10/('Data and Formulas'!$K$41+(('Data Tool'!$D$9*'Data and Formulas'!$K$42)+('Data Tool'!$F$9*'Data and Formulas'!$K$45)+('Data Tool'!$G$9*'Data and Formulas'!$K$46))))&lt;'Data and Formulas'!$J$54, ('Data Tool'!$D$10/('Data and Formulas'!$K$41+(('Data Tool'!$D$9*'Data and Formulas'!$K$42)+('Data Tool'!$F$9*'Data and Formulas'!$K$45)+('Data Tool'!$G$9*'Data and Formulas'!$K$46)))) &gt;='Data and Formulas'!$I$54), $Y65, IF(AND(('Data Tool'!$D$10/('Data and Formulas'!$K$41+(('Data Tool'!$D$9*'Data and Formulas'!$K$42)+('Data Tool'!$F$9*'Data and Formulas'!$K$45)+('Data Tool'!$G$9*'Data and Formulas'!$K$46))))&lt;'Data and Formulas'!$K$54, ('Data Tool'!$D$10/('Data and Formulas'!$K$41+(('Data Tool'!$D$9*'Data and Formulas'!$K$42)+('Data Tool'!$F$9*'Data and Formulas'!$K$45)+('Data Tool'!$G$9*'Data and Formulas'!$K$46)))) &gt;='Data and Formulas'!$J$54), $Z65, IF(AND(('Data Tool'!$D$10/('Data and Formulas'!$K$41+(('Data Tool'!$D$9*'Data and Formulas'!$K$42)+('Data Tool'!$F$9*'Data and Formulas'!$K$45)+('Data Tool'!$G$9*'Data and Formulas'!$K$46))))&lt;'Data and Formulas'!$L$54, ('Data Tool'!$D$10/('Data and Formulas'!$K$41+(('Data Tool'!$D$9*'Data and Formulas'!$K$42)+('Data Tool'!$F$9*'Data and Formulas'!$K$45)+('Data Tool'!$G$9*'Data and Formulas'!$K$46)))) &gt;='Data and Formulas'!$K$54), $AA65, IF(AND(('Data Tool'!$D$10/('Data and Formulas'!$K$41+(('Data Tool'!$D$9*'Data and Formulas'!$K$42)+('Data Tool'!$F$9*'Data and Formulas'!$K$45)+('Data Tool'!$G$9*'Data and Formulas'!$K$46))))&lt;'Data and Formulas'!$M$54, ('Data Tool'!$D$10/('Data and Formulas'!$K$41+(('Data Tool'!$D$9*'Data and Formulas'!$K$42)+('Data Tool'!$F$9*'Data and Formulas'!$K$45)+('Data Tool'!$G$9*'Data and Formulas'!$K$46)))) &gt;='Data and Formulas'!$L$54), $AB65, IF(AND(('Data Tool'!$D$10/('Data and Formulas'!$K$41+(('Data Tool'!$D$9*'Data and Formulas'!$K$42)+('Data Tool'!$F$9*'Data and Formulas'!$K$45)+('Data Tool'!$G$9*'Data and Formulas'!$K$46))))&lt;'Data and Formulas'!$N$54, ('Data Tool'!$D$10/('Data and Formulas'!$K$41+(('Data Tool'!$D$9*'Data and Formulas'!$K$42)+('Data Tool'!$F$9*'Data and Formulas'!$K$45)+('Data Tool'!$G$9*'Data and Formulas'!$K$46)))) &gt;='Data and Formulas'!$M$54), $AC65, IF(AND(('Data Tool'!$D$10/('Data and Formulas'!$K$41+(('Data Tool'!$D$9*'Data and Formulas'!$K$42)+('Data Tool'!$F$9*'Data and Formulas'!$K$45)+('Data Tool'!$G$9*'Data and Formulas'!$K$46))))&lt;'Data and Formulas'!$O$54, ('Data Tool'!$D$10/('Data and Formulas'!$K$41+(('Data Tool'!$D$9*'Data and Formulas'!$K$42)+('Data Tool'!$F$9*'Data and Formulas'!$K$45)+('Data Tool'!$G$9*'Data and Formulas'!$K$46)))) &gt;='Data and Formulas'!$N$54), $AD65, IF(('Data Tool'!$D$10/('Data and Formulas'!$K$41+(('Data Tool'!$D$9*'Data and Formulas'!$K$42)+('Data Tool'!$F$9*'Data and Formulas'!$K$45)+('Data Tool'!$G$9*'Data and Formulas'!$K$46))))&gt;='Data and Formulas'!$O$54, $AE65))))))))))</f>
        <v>2</v>
      </c>
      <c r="T65" s="48">
        <v>2.6</v>
      </c>
      <c r="U65" s="49"/>
      <c r="V65" s="4">
        <v>1.7</v>
      </c>
      <c r="W65" s="4">
        <v>1.8</v>
      </c>
      <c r="X65" s="4">
        <v>2.1</v>
      </c>
      <c r="Y65" s="4">
        <v>2</v>
      </c>
      <c r="Z65" s="4">
        <v>2.2000000000000002</v>
      </c>
      <c r="AA65" s="4">
        <v>2.2999999999999998</v>
      </c>
      <c r="AB65" s="4">
        <v>2.2000000000000002</v>
      </c>
      <c r="AC65" s="4">
        <v>2.5</v>
      </c>
      <c r="AD65" s="4">
        <v>2.6</v>
      </c>
      <c r="AE65" s="190">
        <v>2.6</v>
      </c>
    </row>
    <row r="66" spans="2:31">
      <c r="B66" s="397" t="s">
        <v>47</v>
      </c>
      <c r="C66" s="398"/>
      <c r="D66" s="398"/>
      <c r="E66" s="4" t="s">
        <v>3</v>
      </c>
      <c r="F66" s="4">
        <v>9654</v>
      </c>
      <c r="G66" s="4">
        <v>17129</v>
      </c>
      <c r="H66" s="4">
        <v>19698</v>
      </c>
      <c r="I66" s="4">
        <v>23174</v>
      </c>
      <c r="J66" s="4">
        <v>27447</v>
      </c>
      <c r="K66" s="4">
        <v>31887</v>
      </c>
      <c r="L66" s="4">
        <v>36677</v>
      </c>
      <c r="M66" s="4">
        <v>45439</v>
      </c>
      <c r="N66" s="4">
        <v>54211</v>
      </c>
      <c r="O66" s="4">
        <v>87157</v>
      </c>
      <c r="P66" s="5">
        <v>35247</v>
      </c>
      <c r="R66" s="204">
        <v>40210</v>
      </c>
      <c r="S66" s="47">
        <f>IF(('Data Tool'!$D$10/('Data and Formulas'!$K$41+(('Data Tool'!$D$9*'Data and Formulas'!$K$42)+('Data Tool'!$F$9*'Data and Formulas'!$K$45)+('Data Tool'!$G$9*'Data and Formulas'!$K$46))))&lt;'Data and Formulas'!$G$54, $V66, IF(AND(('Data Tool'!$D$10/('Data and Formulas'!$K$41+(('Data Tool'!$D$9*'Data and Formulas'!$K$42)+('Data Tool'!$F$9*'Data and Formulas'!$K$45)+('Data Tool'!$G$9*'Data and Formulas'!$K$46))))&lt;'Data and Formulas'!$H$54, ('Data Tool'!$D$10/('Data and Formulas'!$K$41+(('Data Tool'!$D$9*'Data and Formulas'!$K$42)+('Data Tool'!$F$9*'Data and Formulas'!$K$45)+('Data Tool'!$G$9*'Data and Formulas'!$K$46)))) &gt;='Data and Formulas'!$G$54), $W66, IF(AND(('Data Tool'!$D$10/('Data and Formulas'!$K$41+(('Data Tool'!$D$9*'Data and Formulas'!$K$42)+('Data Tool'!$F$9*'Data and Formulas'!$K$45)+('Data Tool'!$G$9*'Data and Formulas'!$K$46))))&lt;'Data and Formulas'!$I$54, ('Data Tool'!$D$10/('Data and Formulas'!$K$41+(('Data Tool'!$D$9*'Data and Formulas'!$K$42)+('Data Tool'!$F$9*'Data and Formulas'!$K$45)+('Data Tool'!$G$9*'Data and Formulas'!$K$46)))) &gt;='Data and Formulas'!$H$54), $X66, IF(AND(('Data Tool'!$D$10/('Data and Formulas'!$K$41+(('Data Tool'!$D$9*'Data and Formulas'!$K$42)+('Data Tool'!$F$9*'Data and Formulas'!$K$45)+('Data Tool'!$G$9*'Data and Formulas'!$K$46))))&lt;'Data and Formulas'!$J$54, ('Data Tool'!$D$10/('Data and Formulas'!$K$41+(('Data Tool'!$D$9*'Data and Formulas'!$K$42)+('Data Tool'!$F$9*'Data and Formulas'!$K$45)+('Data Tool'!$G$9*'Data and Formulas'!$K$46)))) &gt;='Data and Formulas'!$I$54), $Y66, IF(AND(('Data Tool'!$D$10/('Data and Formulas'!$K$41+(('Data Tool'!$D$9*'Data and Formulas'!$K$42)+('Data Tool'!$F$9*'Data and Formulas'!$K$45)+('Data Tool'!$G$9*'Data and Formulas'!$K$46))))&lt;'Data and Formulas'!$K$54, ('Data Tool'!$D$10/('Data and Formulas'!$K$41+(('Data Tool'!$D$9*'Data and Formulas'!$K$42)+('Data Tool'!$F$9*'Data and Formulas'!$K$45)+('Data Tool'!$G$9*'Data and Formulas'!$K$46)))) &gt;='Data and Formulas'!$J$54), $Z66, IF(AND(('Data Tool'!$D$10/('Data and Formulas'!$K$41+(('Data Tool'!$D$9*'Data and Formulas'!$K$42)+('Data Tool'!$F$9*'Data and Formulas'!$K$45)+('Data Tool'!$G$9*'Data and Formulas'!$K$46))))&lt;'Data and Formulas'!$L$54, ('Data Tool'!$D$10/('Data and Formulas'!$K$41+(('Data Tool'!$D$9*'Data and Formulas'!$K$42)+('Data Tool'!$F$9*'Data and Formulas'!$K$45)+('Data Tool'!$G$9*'Data and Formulas'!$K$46)))) &gt;='Data and Formulas'!$K$54), $AA66, IF(AND(('Data Tool'!$D$10/('Data and Formulas'!$K$41+(('Data Tool'!$D$9*'Data and Formulas'!$K$42)+('Data Tool'!$F$9*'Data and Formulas'!$K$45)+('Data Tool'!$G$9*'Data and Formulas'!$K$46))))&lt;'Data and Formulas'!$M$54, ('Data Tool'!$D$10/('Data and Formulas'!$K$41+(('Data Tool'!$D$9*'Data and Formulas'!$K$42)+('Data Tool'!$F$9*'Data and Formulas'!$K$45)+('Data Tool'!$G$9*'Data and Formulas'!$K$46)))) &gt;='Data and Formulas'!$L$54), $AB66, IF(AND(('Data Tool'!$D$10/('Data and Formulas'!$K$41+(('Data Tool'!$D$9*'Data and Formulas'!$K$42)+('Data Tool'!$F$9*'Data and Formulas'!$K$45)+('Data Tool'!$G$9*'Data and Formulas'!$K$46))))&lt;'Data and Formulas'!$N$54, ('Data Tool'!$D$10/('Data and Formulas'!$K$41+(('Data Tool'!$D$9*'Data and Formulas'!$K$42)+('Data Tool'!$F$9*'Data and Formulas'!$K$45)+('Data Tool'!$G$9*'Data and Formulas'!$K$46)))) &gt;='Data and Formulas'!$M$54), $AC66, IF(AND(('Data Tool'!$D$10/('Data and Formulas'!$K$41+(('Data Tool'!$D$9*'Data and Formulas'!$K$42)+('Data Tool'!$F$9*'Data and Formulas'!$K$45)+('Data Tool'!$G$9*'Data and Formulas'!$K$46))))&lt;'Data and Formulas'!$O$54, ('Data Tool'!$D$10/('Data and Formulas'!$K$41+(('Data Tool'!$D$9*'Data and Formulas'!$K$42)+('Data Tool'!$F$9*'Data and Formulas'!$K$45)+('Data Tool'!$G$9*'Data and Formulas'!$K$46)))) &gt;='Data and Formulas'!$N$54), $AD66, IF(('Data Tool'!$D$10/('Data and Formulas'!$K$41+(('Data Tool'!$D$9*'Data and Formulas'!$K$42)+('Data Tool'!$F$9*'Data and Formulas'!$K$45)+('Data Tool'!$G$9*'Data and Formulas'!$K$46))))&gt;='Data and Formulas'!$O$54, $AE66))))))))))</f>
        <v>1.5</v>
      </c>
      <c r="T66" s="48">
        <v>2.1</v>
      </c>
      <c r="U66" s="49"/>
      <c r="V66" s="4">
        <v>1.2</v>
      </c>
      <c r="W66" s="4">
        <v>1.3</v>
      </c>
      <c r="X66" s="4">
        <v>1.6</v>
      </c>
      <c r="Y66" s="4">
        <v>1.5</v>
      </c>
      <c r="Z66" s="4">
        <v>1.7</v>
      </c>
      <c r="AA66" s="4">
        <v>1.8</v>
      </c>
      <c r="AB66" s="4">
        <v>1.8</v>
      </c>
      <c r="AC66" s="4">
        <v>2.1</v>
      </c>
      <c r="AD66" s="4">
        <v>2.2000000000000002</v>
      </c>
      <c r="AE66" s="190">
        <v>2.2000000000000002</v>
      </c>
    </row>
    <row r="67" spans="2:31">
      <c r="B67" s="397"/>
      <c r="C67" s="398"/>
      <c r="D67" s="398"/>
      <c r="E67" s="4" t="s">
        <v>6</v>
      </c>
      <c r="F67" s="4">
        <v>9644</v>
      </c>
      <c r="G67" s="4">
        <v>16634</v>
      </c>
      <c r="H67" s="4">
        <v>19325</v>
      </c>
      <c r="I67" s="4">
        <v>22429</v>
      </c>
      <c r="J67" s="4">
        <v>26079</v>
      </c>
      <c r="K67" s="4">
        <v>31026</v>
      </c>
      <c r="L67" s="4">
        <v>35466</v>
      </c>
      <c r="M67" s="4">
        <v>42210</v>
      </c>
      <c r="N67" s="4">
        <v>51097</v>
      </c>
      <c r="O67" s="4">
        <v>83875</v>
      </c>
      <c r="P67" s="5">
        <v>33778</v>
      </c>
      <c r="R67" s="204">
        <v>40238</v>
      </c>
      <c r="S67" s="47">
        <f>IF(('Data Tool'!$D$10/('Data and Formulas'!$K$41+(('Data Tool'!$D$9*'Data and Formulas'!$K$42)+('Data Tool'!$F$9*'Data and Formulas'!$K$45)+('Data Tool'!$G$9*'Data and Formulas'!$K$46))))&lt;'Data and Formulas'!$G$54, $V67, IF(AND(('Data Tool'!$D$10/('Data and Formulas'!$K$41+(('Data Tool'!$D$9*'Data and Formulas'!$K$42)+('Data Tool'!$F$9*'Data and Formulas'!$K$45)+('Data Tool'!$G$9*'Data and Formulas'!$K$46))))&lt;'Data and Formulas'!$H$54, ('Data Tool'!$D$10/('Data and Formulas'!$K$41+(('Data Tool'!$D$9*'Data and Formulas'!$K$42)+('Data Tool'!$F$9*'Data and Formulas'!$K$45)+('Data Tool'!$G$9*'Data and Formulas'!$K$46)))) &gt;='Data and Formulas'!$G$54), $W67, IF(AND(('Data Tool'!$D$10/('Data and Formulas'!$K$41+(('Data Tool'!$D$9*'Data and Formulas'!$K$42)+('Data Tool'!$F$9*'Data and Formulas'!$K$45)+('Data Tool'!$G$9*'Data and Formulas'!$K$46))))&lt;'Data and Formulas'!$I$54, ('Data Tool'!$D$10/('Data and Formulas'!$K$41+(('Data Tool'!$D$9*'Data and Formulas'!$K$42)+('Data Tool'!$F$9*'Data and Formulas'!$K$45)+('Data Tool'!$G$9*'Data and Formulas'!$K$46)))) &gt;='Data and Formulas'!$H$54), $X67, IF(AND(('Data Tool'!$D$10/('Data and Formulas'!$K$41+(('Data Tool'!$D$9*'Data and Formulas'!$K$42)+('Data Tool'!$F$9*'Data and Formulas'!$K$45)+('Data Tool'!$G$9*'Data and Formulas'!$K$46))))&lt;'Data and Formulas'!$J$54, ('Data Tool'!$D$10/('Data and Formulas'!$K$41+(('Data Tool'!$D$9*'Data and Formulas'!$K$42)+('Data Tool'!$F$9*'Data and Formulas'!$K$45)+('Data Tool'!$G$9*'Data and Formulas'!$K$46)))) &gt;='Data and Formulas'!$I$54), $Y67, IF(AND(('Data Tool'!$D$10/('Data and Formulas'!$K$41+(('Data Tool'!$D$9*'Data and Formulas'!$K$42)+('Data Tool'!$F$9*'Data and Formulas'!$K$45)+('Data Tool'!$G$9*'Data and Formulas'!$K$46))))&lt;'Data and Formulas'!$K$54, ('Data Tool'!$D$10/('Data and Formulas'!$K$41+(('Data Tool'!$D$9*'Data and Formulas'!$K$42)+('Data Tool'!$F$9*'Data and Formulas'!$K$45)+('Data Tool'!$G$9*'Data and Formulas'!$K$46)))) &gt;='Data and Formulas'!$J$54), $Z67, IF(AND(('Data Tool'!$D$10/('Data and Formulas'!$K$41+(('Data Tool'!$D$9*'Data and Formulas'!$K$42)+('Data Tool'!$F$9*'Data and Formulas'!$K$45)+('Data Tool'!$G$9*'Data and Formulas'!$K$46))))&lt;'Data and Formulas'!$L$54, ('Data Tool'!$D$10/('Data and Formulas'!$K$41+(('Data Tool'!$D$9*'Data and Formulas'!$K$42)+('Data Tool'!$F$9*'Data and Formulas'!$K$45)+('Data Tool'!$G$9*'Data and Formulas'!$K$46)))) &gt;='Data and Formulas'!$K$54), $AA67, IF(AND(('Data Tool'!$D$10/('Data and Formulas'!$K$41+(('Data Tool'!$D$9*'Data and Formulas'!$K$42)+('Data Tool'!$F$9*'Data and Formulas'!$K$45)+('Data Tool'!$G$9*'Data and Formulas'!$K$46))))&lt;'Data and Formulas'!$M$54, ('Data Tool'!$D$10/('Data and Formulas'!$K$41+(('Data Tool'!$D$9*'Data and Formulas'!$K$42)+('Data Tool'!$F$9*'Data and Formulas'!$K$45)+('Data Tool'!$G$9*'Data and Formulas'!$K$46)))) &gt;='Data and Formulas'!$L$54), $AB67, IF(AND(('Data Tool'!$D$10/('Data and Formulas'!$K$41+(('Data Tool'!$D$9*'Data and Formulas'!$K$42)+('Data Tool'!$F$9*'Data and Formulas'!$K$45)+('Data Tool'!$G$9*'Data and Formulas'!$K$46))))&lt;'Data and Formulas'!$N$54, ('Data Tool'!$D$10/('Data and Formulas'!$K$41+(('Data Tool'!$D$9*'Data and Formulas'!$K$42)+('Data Tool'!$F$9*'Data and Formulas'!$K$45)+('Data Tool'!$G$9*'Data and Formulas'!$K$46)))) &gt;='Data and Formulas'!$M$54), $AC67, IF(AND(('Data Tool'!$D$10/('Data and Formulas'!$K$41+(('Data Tool'!$D$9*'Data and Formulas'!$K$42)+('Data Tool'!$F$9*'Data and Formulas'!$K$45)+('Data Tool'!$G$9*'Data and Formulas'!$K$46))))&lt;'Data and Formulas'!$O$54, ('Data Tool'!$D$10/('Data and Formulas'!$K$41+(('Data Tool'!$D$9*'Data and Formulas'!$K$42)+('Data Tool'!$F$9*'Data and Formulas'!$K$45)+('Data Tool'!$G$9*'Data and Formulas'!$K$46)))) &gt;='Data and Formulas'!$N$54), $AD67, IF(('Data Tool'!$D$10/('Data and Formulas'!$K$41+(('Data Tool'!$D$9*'Data and Formulas'!$K$42)+('Data Tool'!$F$9*'Data and Formulas'!$K$45)+('Data Tool'!$G$9*'Data and Formulas'!$K$46))))&gt;='Data and Formulas'!$O$54, $AE67))))))))))</f>
        <v>1.9</v>
      </c>
      <c r="T67" s="48">
        <v>2.4</v>
      </c>
      <c r="U67" s="49"/>
      <c r="V67" s="4">
        <v>1.5</v>
      </c>
      <c r="W67" s="4">
        <v>1.7</v>
      </c>
      <c r="X67" s="4">
        <v>2</v>
      </c>
      <c r="Y67" s="4">
        <v>1.9</v>
      </c>
      <c r="Z67" s="4">
        <v>2</v>
      </c>
      <c r="AA67" s="4">
        <v>2.2000000000000002</v>
      </c>
      <c r="AB67" s="4">
        <v>2.2000000000000002</v>
      </c>
      <c r="AC67" s="4">
        <v>2.4</v>
      </c>
      <c r="AD67" s="4">
        <v>2.5</v>
      </c>
      <c r="AE67" s="190">
        <v>2.5</v>
      </c>
    </row>
    <row r="68" spans="2:31">
      <c r="B68" s="397"/>
      <c r="C68" s="398"/>
      <c r="D68" s="398"/>
      <c r="E68" s="4" t="s">
        <v>81</v>
      </c>
      <c r="F68" s="4">
        <v>9277</v>
      </c>
      <c r="G68" s="4">
        <v>15364</v>
      </c>
      <c r="H68" s="4">
        <v>18415</v>
      </c>
      <c r="I68" s="4">
        <v>21101</v>
      </c>
      <c r="J68" s="4">
        <v>26426</v>
      </c>
      <c r="K68" s="4">
        <v>30352</v>
      </c>
      <c r="L68" s="4">
        <v>35244</v>
      </c>
      <c r="M68" s="4">
        <v>43183</v>
      </c>
      <c r="N68" s="4">
        <v>49999</v>
      </c>
      <c r="O68" s="4">
        <v>83897</v>
      </c>
      <c r="P68" s="5">
        <v>33326</v>
      </c>
      <c r="R68" s="204">
        <v>40269</v>
      </c>
      <c r="S68" s="47">
        <f>IF(('Data Tool'!$D$10/('Data and Formulas'!$K$41+(('Data Tool'!$D$9*'Data and Formulas'!$K$42)+('Data Tool'!$F$9*'Data and Formulas'!$K$45)+('Data Tool'!$G$9*'Data and Formulas'!$K$46))))&lt;'Data and Formulas'!$G$54, $V68, IF(AND(('Data Tool'!$D$10/('Data and Formulas'!$K$41+(('Data Tool'!$D$9*'Data and Formulas'!$K$42)+('Data Tool'!$F$9*'Data and Formulas'!$K$45)+('Data Tool'!$G$9*'Data and Formulas'!$K$46))))&lt;'Data and Formulas'!$H$54, ('Data Tool'!$D$10/('Data and Formulas'!$K$41+(('Data Tool'!$D$9*'Data and Formulas'!$K$42)+('Data Tool'!$F$9*'Data and Formulas'!$K$45)+('Data Tool'!$G$9*'Data and Formulas'!$K$46)))) &gt;='Data and Formulas'!$G$54), $W68, IF(AND(('Data Tool'!$D$10/('Data and Formulas'!$K$41+(('Data Tool'!$D$9*'Data and Formulas'!$K$42)+('Data Tool'!$F$9*'Data and Formulas'!$K$45)+('Data Tool'!$G$9*'Data and Formulas'!$K$46))))&lt;'Data and Formulas'!$I$54, ('Data Tool'!$D$10/('Data and Formulas'!$K$41+(('Data Tool'!$D$9*'Data and Formulas'!$K$42)+('Data Tool'!$F$9*'Data and Formulas'!$K$45)+('Data Tool'!$G$9*'Data and Formulas'!$K$46)))) &gt;='Data and Formulas'!$H$54), $X68, IF(AND(('Data Tool'!$D$10/('Data and Formulas'!$K$41+(('Data Tool'!$D$9*'Data and Formulas'!$K$42)+('Data Tool'!$F$9*'Data and Formulas'!$K$45)+('Data Tool'!$G$9*'Data and Formulas'!$K$46))))&lt;'Data and Formulas'!$J$54, ('Data Tool'!$D$10/('Data and Formulas'!$K$41+(('Data Tool'!$D$9*'Data and Formulas'!$K$42)+('Data Tool'!$F$9*'Data and Formulas'!$K$45)+('Data Tool'!$G$9*'Data and Formulas'!$K$46)))) &gt;='Data and Formulas'!$I$54), $Y68, IF(AND(('Data Tool'!$D$10/('Data and Formulas'!$K$41+(('Data Tool'!$D$9*'Data and Formulas'!$K$42)+('Data Tool'!$F$9*'Data and Formulas'!$K$45)+('Data Tool'!$G$9*'Data and Formulas'!$K$46))))&lt;'Data and Formulas'!$K$54, ('Data Tool'!$D$10/('Data and Formulas'!$K$41+(('Data Tool'!$D$9*'Data and Formulas'!$K$42)+('Data Tool'!$F$9*'Data and Formulas'!$K$45)+('Data Tool'!$G$9*'Data and Formulas'!$K$46)))) &gt;='Data and Formulas'!$J$54), $Z68, IF(AND(('Data Tool'!$D$10/('Data and Formulas'!$K$41+(('Data Tool'!$D$9*'Data and Formulas'!$K$42)+('Data Tool'!$F$9*'Data and Formulas'!$K$45)+('Data Tool'!$G$9*'Data and Formulas'!$K$46))))&lt;'Data and Formulas'!$L$54, ('Data Tool'!$D$10/('Data and Formulas'!$K$41+(('Data Tool'!$D$9*'Data and Formulas'!$K$42)+('Data Tool'!$F$9*'Data and Formulas'!$K$45)+('Data Tool'!$G$9*'Data and Formulas'!$K$46)))) &gt;='Data and Formulas'!$K$54), $AA68, IF(AND(('Data Tool'!$D$10/('Data and Formulas'!$K$41+(('Data Tool'!$D$9*'Data and Formulas'!$K$42)+('Data Tool'!$F$9*'Data and Formulas'!$K$45)+('Data Tool'!$G$9*'Data and Formulas'!$K$46))))&lt;'Data and Formulas'!$M$54, ('Data Tool'!$D$10/('Data and Formulas'!$K$41+(('Data Tool'!$D$9*'Data and Formulas'!$K$42)+('Data Tool'!$F$9*'Data and Formulas'!$K$45)+('Data Tool'!$G$9*'Data and Formulas'!$K$46)))) &gt;='Data and Formulas'!$L$54), $AB68, IF(AND(('Data Tool'!$D$10/('Data and Formulas'!$K$41+(('Data Tool'!$D$9*'Data and Formulas'!$K$42)+('Data Tool'!$F$9*'Data and Formulas'!$K$45)+('Data Tool'!$G$9*'Data and Formulas'!$K$46))))&lt;'Data and Formulas'!$N$54, ('Data Tool'!$D$10/('Data and Formulas'!$K$41+(('Data Tool'!$D$9*'Data and Formulas'!$K$42)+('Data Tool'!$F$9*'Data and Formulas'!$K$45)+('Data Tool'!$G$9*'Data and Formulas'!$K$46)))) &gt;='Data and Formulas'!$M$54), $AC68, IF(AND(('Data Tool'!$D$10/('Data and Formulas'!$K$41+(('Data Tool'!$D$9*'Data and Formulas'!$K$42)+('Data Tool'!$F$9*'Data and Formulas'!$K$45)+('Data Tool'!$G$9*'Data and Formulas'!$K$46))))&lt;'Data and Formulas'!$O$54, ('Data Tool'!$D$10/('Data and Formulas'!$K$41+(('Data Tool'!$D$9*'Data and Formulas'!$K$42)+('Data Tool'!$F$9*'Data and Formulas'!$K$45)+('Data Tool'!$G$9*'Data and Formulas'!$K$46)))) &gt;='Data and Formulas'!$N$54), $AD68, IF(('Data Tool'!$D$10/('Data and Formulas'!$K$41+(('Data Tool'!$D$9*'Data and Formulas'!$K$42)+('Data Tool'!$F$9*'Data and Formulas'!$K$45)+('Data Tool'!$G$9*'Data and Formulas'!$K$46))))&gt;='Data and Formulas'!$O$54, $AE68))))))))))</f>
        <v>2.1</v>
      </c>
      <c r="T68" s="48">
        <v>2.7</v>
      </c>
      <c r="U68" s="49"/>
      <c r="V68" s="4">
        <v>1.8</v>
      </c>
      <c r="W68" s="4">
        <v>2</v>
      </c>
      <c r="X68" s="4">
        <v>2.2999999999999998</v>
      </c>
      <c r="Y68" s="4">
        <v>2.1</v>
      </c>
      <c r="Z68" s="4">
        <v>2.2999999999999998</v>
      </c>
      <c r="AA68" s="4">
        <v>2.4</v>
      </c>
      <c r="AB68" s="4">
        <v>2.4</v>
      </c>
      <c r="AC68" s="4">
        <v>2.7</v>
      </c>
      <c r="AD68" s="4">
        <v>2.8</v>
      </c>
      <c r="AE68" s="190">
        <v>2.8</v>
      </c>
    </row>
    <row r="69" spans="2:31">
      <c r="B69" s="3"/>
      <c r="C69" s="4"/>
      <c r="D69" s="4"/>
      <c r="E69" s="4"/>
      <c r="F69" s="4"/>
      <c r="G69" s="4"/>
      <c r="H69" s="4"/>
      <c r="I69" s="4"/>
      <c r="J69" s="4"/>
      <c r="K69" s="4"/>
      <c r="L69" s="4"/>
      <c r="M69" s="4"/>
      <c r="N69" s="4"/>
      <c r="O69" s="4"/>
      <c r="P69" s="5"/>
      <c r="R69" s="204">
        <v>40299</v>
      </c>
      <c r="S69" s="47">
        <f>IF(('Data Tool'!$D$10/('Data and Formulas'!$K$41+(('Data Tool'!$D$9*'Data and Formulas'!$K$42)+('Data Tool'!$F$9*'Data and Formulas'!$K$45)+('Data Tool'!$G$9*'Data and Formulas'!$K$46))))&lt;'Data and Formulas'!$G$54, $V69, IF(AND(('Data Tool'!$D$10/('Data and Formulas'!$K$41+(('Data Tool'!$D$9*'Data and Formulas'!$K$42)+('Data Tool'!$F$9*'Data and Formulas'!$K$45)+('Data Tool'!$G$9*'Data and Formulas'!$K$46))))&lt;'Data and Formulas'!$H$54, ('Data Tool'!$D$10/('Data and Formulas'!$K$41+(('Data Tool'!$D$9*'Data and Formulas'!$K$42)+('Data Tool'!$F$9*'Data and Formulas'!$K$45)+('Data Tool'!$G$9*'Data and Formulas'!$K$46)))) &gt;='Data and Formulas'!$G$54), $W69, IF(AND(('Data Tool'!$D$10/('Data and Formulas'!$K$41+(('Data Tool'!$D$9*'Data and Formulas'!$K$42)+('Data Tool'!$F$9*'Data and Formulas'!$K$45)+('Data Tool'!$G$9*'Data and Formulas'!$K$46))))&lt;'Data and Formulas'!$I$54, ('Data Tool'!$D$10/('Data and Formulas'!$K$41+(('Data Tool'!$D$9*'Data and Formulas'!$K$42)+('Data Tool'!$F$9*'Data and Formulas'!$K$45)+('Data Tool'!$G$9*'Data and Formulas'!$K$46)))) &gt;='Data and Formulas'!$H$54), $X69, IF(AND(('Data Tool'!$D$10/('Data and Formulas'!$K$41+(('Data Tool'!$D$9*'Data and Formulas'!$K$42)+('Data Tool'!$F$9*'Data and Formulas'!$K$45)+('Data Tool'!$G$9*'Data and Formulas'!$K$46))))&lt;'Data and Formulas'!$J$54, ('Data Tool'!$D$10/('Data and Formulas'!$K$41+(('Data Tool'!$D$9*'Data and Formulas'!$K$42)+('Data Tool'!$F$9*'Data and Formulas'!$K$45)+('Data Tool'!$G$9*'Data and Formulas'!$K$46)))) &gt;='Data and Formulas'!$I$54), $Y69, IF(AND(('Data Tool'!$D$10/('Data and Formulas'!$K$41+(('Data Tool'!$D$9*'Data and Formulas'!$K$42)+('Data Tool'!$F$9*'Data and Formulas'!$K$45)+('Data Tool'!$G$9*'Data and Formulas'!$K$46))))&lt;'Data and Formulas'!$K$54, ('Data Tool'!$D$10/('Data and Formulas'!$K$41+(('Data Tool'!$D$9*'Data and Formulas'!$K$42)+('Data Tool'!$F$9*'Data and Formulas'!$K$45)+('Data Tool'!$G$9*'Data and Formulas'!$K$46)))) &gt;='Data and Formulas'!$J$54), $Z69, IF(AND(('Data Tool'!$D$10/('Data and Formulas'!$K$41+(('Data Tool'!$D$9*'Data and Formulas'!$K$42)+('Data Tool'!$F$9*'Data and Formulas'!$K$45)+('Data Tool'!$G$9*'Data and Formulas'!$K$46))))&lt;'Data and Formulas'!$L$54, ('Data Tool'!$D$10/('Data and Formulas'!$K$41+(('Data Tool'!$D$9*'Data and Formulas'!$K$42)+('Data Tool'!$F$9*'Data and Formulas'!$K$45)+('Data Tool'!$G$9*'Data and Formulas'!$K$46)))) &gt;='Data and Formulas'!$K$54), $AA69, IF(AND(('Data Tool'!$D$10/('Data and Formulas'!$K$41+(('Data Tool'!$D$9*'Data and Formulas'!$K$42)+('Data Tool'!$F$9*'Data and Formulas'!$K$45)+('Data Tool'!$G$9*'Data and Formulas'!$K$46))))&lt;'Data and Formulas'!$M$54, ('Data Tool'!$D$10/('Data and Formulas'!$K$41+(('Data Tool'!$D$9*'Data and Formulas'!$K$42)+('Data Tool'!$F$9*'Data and Formulas'!$K$45)+('Data Tool'!$G$9*'Data and Formulas'!$K$46)))) &gt;='Data and Formulas'!$L$54), $AB69, IF(AND(('Data Tool'!$D$10/('Data and Formulas'!$K$41+(('Data Tool'!$D$9*'Data and Formulas'!$K$42)+('Data Tool'!$F$9*'Data and Formulas'!$K$45)+('Data Tool'!$G$9*'Data and Formulas'!$K$46))))&lt;'Data and Formulas'!$N$54, ('Data Tool'!$D$10/('Data and Formulas'!$K$41+(('Data Tool'!$D$9*'Data and Formulas'!$K$42)+('Data Tool'!$F$9*'Data and Formulas'!$K$45)+('Data Tool'!$G$9*'Data and Formulas'!$K$46)))) &gt;='Data and Formulas'!$M$54), $AC69, IF(AND(('Data Tool'!$D$10/('Data and Formulas'!$K$41+(('Data Tool'!$D$9*'Data and Formulas'!$K$42)+('Data Tool'!$F$9*'Data and Formulas'!$K$45)+('Data Tool'!$G$9*'Data and Formulas'!$K$46))))&lt;'Data and Formulas'!$O$54, ('Data Tool'!$D$10/('Data and Formulas'!$K$41+(('Data Tool'!$D$9*'Data and Formulas'!$K$42)+('Data Tool'!$F$9*'Data and Formulas'!$K$45)+('Data Tool'!$G$9*'Data and Formulas'!$K$46)))) &gt;='Data and Formulas'!$N$54), $AD69, IF(('Data Tool'!$D$10/('Data and Formulas'!$K$41+(('Data Tool'!$D$9*'Data and Formulas'!$K$42)+('Data Tool'!$F$9*'Data and Formulas'!$K$45)+('Data Tool'!$G$9*'Data and Formulas'!$K$46))))&gt;='Data and Formulas'!$O$54, $AE69))))))))))</f>
        <v>1.9</v>
      </c>
      <c r="T69" s="48">
        <v>2.5</v>
      </c>
      <c r="U69" s="49"/>
      <c r="V69" s="4">
        <v>1.6</v>
      </c>
      <c r="W69" s="4">
        <v>1.8</v>
      </c>
      <c r="X69" s="4">
        <v>2.1</v>
      </c>
      <c r="Y69" s="4">
        <v>1.9</v>
      </c>
      <c r="Z69" s="4">
        <v>2.1</v>
      </c>
      <c r="AA69" s="4">
        <v>2.2000000000000002</v>
      </c>
      <c r="AB69" s="4">
        <v>2.2000000000000002</v>
      </c>
      <c r="AC69" s="4">
        <v>2.4</v>
      </c>
      <c r="AD69" s="4">
        <v>2.5</v>
      </c>
      <c r="AE69" s="190">
        <v>2.6</v>
      </c>
    </row>
    <row r="70" spans="2:31">
      <c r="B70" s="397" t="s">
        <v>50</v>
      </c>
      <c r="C70" s="398"/>
      <c r="D70" s="398"/>
      <c r="E70" s="4" t="s">
        <v>3</v>
      </c>
      <c r="F70" s="4">
        <f t="shared" ref="F70:P70" si="10">F66/52</f>
        <v>185.65384615384616</v>
      </c>
      <c r="G70" s="4">
        <f t="shared" si="10"/>
        <v>329.40384615384613</v>
      </c>
      <c r="H70" s="4">
        <f t="shared" si="10"/>
        <v>378.80769230769232</v>
      </c>
      <c r="I70" s="4">
        <f t="shared" si="10"/>
        <v>445.65384615384613</v>
      </c>
      <c r="J70" s="4">
        <f t="shared" si="10"/>
        <v>527.82692307692309</v>
      </c>
      <c r="K70" s="4">
        <f t="shared" si="10"/>
        <v>613.21153846153845</v>
      </c>
      <c r="L70" s="4">
        <f t="shared" si="10"/>
        <v>705.32692307692309</v>
      </c>
      <c r="M70" s="4">
        <f t="shared" si="10"/>
        <v>873.82692307692309</v>
      </c>
      <c r="N70" s="4">
        <f t="shared" si="10"/>
        <v>1042.5192307692307</v>
      </c>
      <c r="O70" s="4">
        <f t="shared" si="10"/>
        <v>1676.0961538461538</v>
      </c>
      <c r="P70" s="5">
        <f t="shared" si="10"/>
        <v>677.82692307692309</v>
      </c>
      <c r="R70" s="204">
        <v>40330</v>
      </c>
      <c r="S70" s="47">
        <f>IF(('Data Tool'!$D$10/('Data and Formulas'!$K$41+(('Data Tool'!$D$9*'Data and Formulas'!$K$42)+('Data Tool'!$F$9*'Data and Formulas'!$K$45)+('Data Tool'!$G$9*'Data and Formulas'!$K$46))))&lt;'Data and Formulas'!$G$54, $V70, IF(AND(('Data Tool'!$D$10/('Data and Formulas'!$K$41+(('Data Tool'!$D$9*'Data and Formulas'!$K$42)+('Data Tool'!$F$9*'Data and Formulas'!$K$45)+('Data Tool'!$G$9*'Data and Formulas'!$K$46))))&lt;'Data and Formulas'!$H$54, ('Data Tool'!$D$10/('Data and Formulas'!$K$41+(('Data Tool'!$D$9*'Data and Formulas'!$K$42)+('Data Tool'!$F$9*'Data and Formulas'!$K$45)+('Data Tool'!$G$9*'Data and Formulas'!$K$46)))) &gt;='Data and Formulas'!$G$54), $W70, IF(AND(('Data Tool'!$D$10/('Data and Formulas'!$K$41+(('Data Tool'!$D$9*'Data and Formulas'!$K$42)+('Data Tool'!$F$9*'Data and Formulas'!$K$45)+('Data Tool'!$G$9*'Data and Formulas'!$K$46))))&lt;'Data and Formulas'!$I$54, ('Data Tool'!$D$10/('Data and Formulas'!$K$41+(('Data Tool'!$D$9*'Data and Formulas'!$K$42)+('Data Tool'!$F$9*'Data and Formulas'!$K$45)+('Data Tool'!$G$9*'Data and Formulas'!$K$46)))) &gt;='Data and Formulas'!$H$54), $X70, IF(AND(('Data Tool'!$D$10/('Data and Formulas'!$K$41+(('Data Tool'!$D$9*'Data and Formulas'!$K$42)+('Data Tool'!$F$9*'Data and Formulas'!$K$45)+('Data Tool'!$G$9*'Data and Formulas'!$K$46))))&lt;'Data and Formulas'!$J$54, ('Data Tool'!$D$10/('Data and Formulas'!$K$41+(('Data Tool'!$D$9*'Data and Formulas'!$K$42)+('Data Tool'!$F$9*'Data and Formulas'!$K$45)+('Data Tool'!$G$9*'Data and Formulas'!$K$46)))) &gt;='Data and Formulas'!$I$54), $Y70, IF(AND(('Data Tool'!$D$10/('Data and Formulas'!$K$41+(('Data Tool'!$D$9*'Data and Formulas'!$K$42)+('Data Tool'!$F$9*'Data and Formulas'!$K$45)+('Data Tool'!$G$9*'Data and Formulas'!$K$46))))&lt;'Data and Formulas'!$K$54, ('Data Tool'!$D$10/('Data and Formulas'!$K$41+(('Data Tool'!$D$9*'Data and Formulas'!$K$42)+('Data Tool'!$F$9*'Data and Formulas'!$K$45)+('Data Tool'!$G$9*'Data and Formulas'!$K$46)))) &gt;='Data and Formulas'!$J$54), $Z70, IF(AND(('Data Tool'!$D$10/('Data and Formulas'!$K$41+(('Data Tool'!$D$9*'Data and Formulas'!$K$42)+('Data Tool'!$F$9*'Data and Formulas'!$K$45)+('Data Tool'!$G$9*'Data and Formulas'!$K$46))))&lt;'Data and Formulas'!$L$54, ('Data Tool'!$D$10/('Data and Formulas'!$K$41+(('Data Tool'!$D$9*'Data and Formulas'!$K$42)+('Data Tool'!$F$9*'Data and Formulas'!$K$45)+('Data Tool'!$G$9*'Data and Formulas'!$K$46)))) &gt;='Data and Formulas'!$K$54), $AA70, IF(AND(('Data Tool'!$D$10/('Data and Formulas'!$K$41+(('Data Tool'!$D$9*'Data and Formulas'!$K$42)+('Data Tool'!$F$9*'Data and Formulas'!$K$45)+('Data Tool'!$G$9*'Data and Formulas'!$K$46))))&lt;'Data and Formulas'!$M$54, ('Data Tool'!$D$10/('Data and Formulas'!$K$41+(('Data Tool'!$D$9*'Data and Formulas'!$K$42)+('Data Tool'!$F$9*'Data and Formulas'!$K$45)+('Data Tool'!$G$9*'Data and Formulas'!$K$46)))) &gt;='Data and Formulas'!$L$54), $AB70, IF(AND(('Data Tool'!$D$10/('Data and Formulas'!$K$41+(('Data Tool'!$D$9*'Data and Formulas'!$K$42)+('Data Tool'!$F$9*'Data and Formulas'!$K$45)+('Data Tool'!$G$9*'Data and Formulas'!$K$46))))&lt;'Data and Formulas'!$N$54, ('Data Tool'!$D$10/('Data and Formulas'!$K$41+(('Data Tool'!$D$9*'Data and Formulas'!$K$42)+('Data Tool'!$F$9*'Data and Formulas'!$K$45)+('Data Tool'!$G$9*'Data and Formulas'!$K$46)))) &gt;='Data and Formulas'!$M$54), $AC70, IF(AND(('Data Tool'!$D$10/('Data and Formulas'!$K$41+(('Data Tool'!$D$9*'Data and Formulas'!$K$42)+('Data Tool'!$F$9*'Data and Formulas'!$K$45)+('Data Tool'!$G$9*'Data and Formulas'!$K$46))))&lt;'Data and Formulas'!$O$54, ('Data Tool'!$D$10/('Data and Formulas'!$K$41+(('Data Tool'!$D$9*'Data and Formulas'!$K$42)+('Data Tool'!$F$9*'Data and Formulas'!$K$45)+('Data Tool'!$G$9*'Data and Formulas'!$K$46)))) &gt;='Data and Formulas'!$N$54), $AD70, IF(('Data Tool'!$D$10/('Data and Formulas'!$K$41+(('Data Tool'!$D$9*'Data and Formulas'!$K$42)+('Data Tool'!$F$9*'Data and Formulas'!$K$45)+('Data Tool'!$G$9*'Data and Formulas'!$K$46))))&gt;='Data and Formulas'!$O$54, $AE70))))))))))</f>
        <v>1.9</v>
      </c>
      <c r="T70" s="48">
        <v>2.4</v>
      </c>
      <c r="U70" s="49"/>
      <c r="V70" s="4">
        <v>1.6</v>
      </c>
      <c r="W70" s="4">
        <v>1.8</v>
      </c>
      <c r="X70" s="4">
        <v>2</v>
      </c>
      <c r="Y70" s="4">
        <v>1.9</v>
      </c>
      <c r="Z70" s="4">
        <v>2</v>
      </c>
      <c r="AA70" s="4">
        <v>2.1</v>
      </c>
      <c r="AB70" s="4">
        <v>2.2000000000000002</v>
      </c>
      <c r="AC70" s="4">
        <v>2.4</v>
      </c>
      <c r="AD70" s="4">
        <v>2.5</v>
      </c>
      <c r="AE70" s="190">
        <v>2.6</v>
      </c>
    </row>
    <row r="71" spans="2:31">
      <c r="B71" s="397"/>
      <c r="C71" s="398"/>
      <c r="D71" s="398"/>
      <c r="E71" s="4" t="s">
        <v>6</v>
      </c>
      <c r="F71" s="4">
        <f t="shared" ref="F71:P71" si="11">F67/52</f>
        <v>185.46153846153845</v>
      </c>
      <c r="G71" s="4">
        <f t="shared" si="11"/>
        <v>319.88461538461536</v>
      </c>
      <c r="H71" s="4">
        <f t="shared" si="11"/>
        <v>371.63461538461536</v>
      </c>
      <c r="I71" s="4">
        <f t="shared" si="11"/>
        <v>431.32692307692309</v>
      </c>
      <c r="J71" s="4">
        <f t="shared" si="11"/>
        <v>501.51923076923077</v>
      </c>
      <c r="K71" s="4">
        <f t="shared" si="11"/>
        <v>596.65384615384619</v>
      </c>
      <c r="L71" s="4">
        <f t="shared" si="11"/>
        <v>682.03846153846155</v>
      </c>
      <c r="M71" s="4">
        <f t="shared" si="11"/>
        <v>811.73076923076928</v>
      </c>
      <c r="N71" s="4">
        <f t="shared" si="11"/>
        <v>982.63461538461536</v>
      </c>
      <c r="O71" s="4">
        <f t="shared" si="11"/>
        <v>1612.9807692307693</v>
      </c>
      <c r="P71" s="5">
        <f t="shared" si="11"/>
        <v>649.57692307692309</v>
      </c>
      <c r="R71" s="204">
        <v>40360</v>
      </c>
      <c r="S71" s="47">
        <f>IF(('Data Tool'!$D$10/('Data and Formulas'!$K$41+(('Data Tool'!$D$9*'Data and Formulas'!$K$42)+('Data Tool'!$F$9*'Data and Formulas'!$K$45)+('Data Tool'!$G$9*'Data and Formulas'!$K$46))))&lt;'Data and Formulas'!$G$54, $V71, IF(AND(('Data Tool'!$D$10/('Data and Formulas'!$K$41+(('Data Tool'!$D$9*'Data and Formulas'!$K$42)+('Data Tool'!$F$9*'Data and Formulas'!$K$45)+('Data Tool'!$G$9*'Data and Formulas'!$K$46))))&lt;'Data and Formulas'!$H$54, ('Data Tool'!$D$10/('Data and Formulas'!$K$41+(('Data Tool'!$D$9*'Data and Formulas'!$K$42)+('Data Tool'!$F$9*'Data and Formulas'!$K$45)+('Data Tool'!$G$9*'Data and Formulas'!$K$46)))) &gt;='Data and Formulas'!$G$54), $W71, IF(AND(('Data Tool'!$D$10/('Data and Formulas'!$K$41+(('Data Tool'!$D$9*'Data and Formulas'!$K$42)+('Data Tool'!$F$9*'Data and Formulas'!$K$45)+('Data Tool'!$G$9*'Data and Formulas'!$K$46))))&lt;'Data and Formulas'!$I$54, ('Data Tool'!$D$10/('Data and Formulas'!$K$41+(('Data Tool'!$D$9*'Data and Formulas'!$K$42)+('Data Tool'!$F$9*'Data and Formulas'!$K$45)+('Data Tool'!$G$9*'Data and Formulas'!$K$46)))) &gt;='Data and Formulas'!$H$54), $X71, IF(AND(('Data Tool'!$D$10/('Data and Formulas'!$K$41+(('Data Tool'!$D$9*'Data and Formulas'!$K$42)+('Data Tool'!$F$9*'Data and Formulas'!$K$45)+('Data Tool'!$G$9*'Data and Formulas'!$K$46))))&lt;'Data and Formulas'!$J$54, ('Data Tool'!$D$10/('Data and Formulas'!$K$41+(('Data Tool'!$D$9*'Data and Formulas'!$K$42)+('Data Tool'!$F$9*'Data and Formulas'!$K$45)+('Data Tool'!$G$9*'Data and Formulas'!$K$46)))) &gt;='Data and Formulas'!$I$54), $Y71, IF(AND(('Data Tool'!$D$10/('Data and Formulas'!$K$41+(('Data Tool'!$D$9*'Data and Formulas'!$K$42)+('Data Tool'!$F$9*'Data and Formulas'!$K$45)+('Data Tool'!$G$9*'Data and Formulas'!$K$46))))&lt;'Data and Formulas'!$K$54, ('Data Tool'!$D$10/('Data and Formulas'!$K$41+(('Data Tool'!$D$9*'Data and Formulas'!$K$42)+('Data Tool'!$F$9*'Data and Formulas'!$K$45)+('Data Tool'!$G$9*'Data and Formulas'!$K$46)))) &gt;='Data and Formulas'!$J$54), $Z71, IF(AND(('Data Tool'!$D$10/('Data and Formulas'!$K$41+(('Data Tool'!$D$9*'Data and Formulas'!$K$42)+('Data Tool'!$F$9*'Data and Formulas'!$K$45)+('Data Tool'!$G$9*'Data and Formulas'!$K$46))))&lt;'Data and Formulas'!$L$54, ('Data Tool'!$D$10/('Data and Formulas'!$K$41+(('Data Tool'!$D$9*'Data and Formulas'!$K$42)+('Data Tool'!$F$9*'Data and Formulas'!$K$45)+('Data Tool'!$G$9*'Data and Formulas'!$K$46)))) &gt;='Data and Formulas'!$K$54), $AA71, IF(AND(('Data Tool'!$D$10/('Data and Formulas'!$K$41+(('Data Tool'!$D$9*'Data and Formulas'!$K$42)+('Data Tool'!$F$9*'Data and Formulas'!$K$45)+('Data Tool'!$G$9*'Data and Formulas'!$K$46))))&lt;'Data and Formulas'!$M$54, ('Data Tool'!$D$10/('Data and Formulas'!$K$41+(('Data Tool'!$D$9*'Data and Formulas'!$K$42)+('Data Tool'!$F$9*'Data and Formulas'!$K$45)+('Data Tool'!$G$9*'Data and Formulas'!$K$46)))) &gt;='Data and Formulas'!$L$54), $AB71, IF(AND(('Data Tool'!$D$10/('Data and Formulas'!$K$41+(('Data Tool'!$D$9*'Data and Formulas'!$K$42)+('Data Tool'!$F$9*'Data and Formulas'!$K$45)+('Data Tool'!$G$9*'Data and Formulas'!$K$46))))&lt;'Data and Formulas'!$N$54, ('Data Tool'!$D$10/('Data and Formulas'!$K$41+(('Data Tool'!$D$9*'Data and Formulas'!$K$42)+('Data Tool'!$F$9*'Data and Formulas'!$K$45)+('Data Tool'!$G$9*'Data and Formulas'!$K$46)))) &gt;='Data and Formulas'!$M$54), $AC71, IF(AND(('Data Tool'!$D$10/('Data and Formulas'!$K$41+(('Data Tool'!$D$9*'Data and Formulas'!$K$42)+('Data Tool'!$F$9*'Data and Formulas'!$K$45)+('Data Tool'!$G$9*'Data and Formulas'!$K$46))))&lt;'Data and Formulas'!$O$54, ('Data Tool'!$D$10/('Data and Formulas'!$K$41+(('Data Tool'!$D$9*'Data and Formulas'!$K$42)+('Data Tool'!$F$9*'Data and Formulas'!$K$45)+('Data Tool'!$G$9*'Data and Formulas'!$K$46)))) &gt;='Data and Formulas'!$N$54), $AD71, IF(('Data Tool'!$D$10/('Data and Formulas'!$K$41+(('Data Tool'!$D$9*'Data and Formulas'!$K$42)+('Data Tool'!$F$9*'Data and Formulas'!$K$45)+('Data Tool'!$G$9*'Data and Formulas'!$K$46))))&gt;='Data and Formulas'!$O$54, $AE71))))))))))</f>
        <v>1.9</v>
      </c>
      <c r="T71" s="48">
        <v>2.2999999999999998</v>
      </c>
      <c r="U71" s="49"/>
      <c r="V71" s="4">
        <v>1.7</v>
      </c>
      <c r="W71" s="4">
        <v>1.8</v>
      </c>
      <c r="X71" s="4">
        <v>2</v>
      </c>
      <c r="Y71" s="4">
        <v>1.9</v>
      </c>
      <c r="Z71" s="4">
        <v>2</v>
      </c>
      <c r="AA71" s="4">
        <v>2.1</v>
      </c>
      <c r="AB71" s="4">
        <v>2</v>
      </c>
      <c r="AC71" s="4">
        <v>2.2999999999999998</v>
      </c>
      <c r="AD71" s="4">
        <v>2.2999999999999998</v>
      </c>
      <c r="AE71" s="190">
        <v>2.5</v>
      </c>
    </row>
    <row r="72" spans="2:31" ht="15.75" thickBot="1">
      <c r="B72" s="399"/>
      <c r="C72" s="400"/>
      <c r="D72" s="400"/>
      <c r="E72" s="7" t="s">
        <v>81</v>
      </c>
      <c r="F72" s="7">
        <f t="shared" ref="F72:P72" si="12">F68/52</f>
        <v>178.40384615384616</v>
      </c>
      <c r="G72" s="7">
        <f t="shared" si="12"/>
        <v>295.46153846153845</v>
      </c>
      <c r="H72" s="7">
        <f t="shared" si="12"/>
        <v>354.13461538461536</v>
      </c>
      <c r="I72" s="7">
        <f t="shared" si="12"/>
        <v>405.78846153846155</v>
      </c>
      <c r="J72" s="7">
        <f t="shared" si="12"/>
        <v>508.19230769230768</v>
      </c>
      <c r="K72" s="7">
        <f t="shared" si="12"/>
        <v>583.69230769230774</v>
      </c>
      <c r="L72" s="7">
        <f t="shared" si="12"/>
        <v>677.76923076923072</v>
      </c>
      <c r="M72" s="7">
        <f t="shared" si="12"/>
        <v>830.44230769230774</v>
      </c>
      <c r="N72" s="7">
        <f t="shared" si="12"/>
        <v>961.51923076923072</v>
      </c>
      <c r="O72" s="7">
        <f t="shared" si="12"/>
        <v>1613.4038461538462</v>
      </c>
      <c r="P72" s="8">
        <f t="shared" si="12"/>
        <v>640.88461538461536</v>
      </c>
      <c r="R72" s="204">
        <v>40391</v>
      </c>
      <c r="S72" s="47">
        <f>IF(('Data Tool'!$D$10/('Data and Formulas'!$K$41+(('Data Tool'!$D$9*'Data and Formulas'!$K$42)+('Data Tool'!$F$9*'Data and Formulas'!$K$45)+('Data Tool'!$G$9*'Data and Formulas'!$K$46))))&lt;'Data and Formulas'!$G$54, $V72, IF(AND(('Data Tool'!$D$10/('Data and Formulas'!$K$41+(('Data Tool'!$D$9*'Data and Formulas'!$K$42)+('Data Tool'!$F$9*'Data and Formulas'!$K$45)+('Data Tool'!$G$9*'Data and Formulas'!$K$46))))&lt;'Data and Formulas'!$H$54, ('Data Tool'!$D$10/('Data and Formulas'!$K$41+(('Data Tool'!$D$9*'Data and Formulas'!$K$42)+('Data Tool'!$F$9*'Data and Formulas'!$K$45)+('Data Tool'!$G$9*'Data and Formulas'!$K$46)))) &gt;='Data and Formulas'!$G$54), $W72, IF(AND(('Data Tool'!$D$10/('Data and Formulas'!$K$41+(('Data Tool'!$D$9*'Data and Formulas'!$K$42)+('Data Tool'!$F$9*'Data and Formulas'!$K$45)+('Data Tool'!$G$9*'Data and Formulas'!$K$46))))&lt;'Data and Formulas'!$I$54, ('Data Tool'!$D$10/('Data and Formulas'!$K$41+(('Data Tool'!$D$9*'Data and Formulas'!$K$42)+('Data Tool'!$F$9*'Data and Formulas'!$K$45)+('Data Tool'!$G$9*'Data and Formulas'!$K$46)))) &gt;='Data and Formulas'!$H$54), $X72, IF(AND(('Data Tool'!$D$10/('Data and Formulas'!$K$41+(('Data Tool'!$D$9*'Data and Formulas'!$K$42)+('Data Tool'!$F$9*'Data and Formulas'!$K$45)+('Data Tool'!$G$9*'Data and Formulas'!$K$46))))&lt;'Data and Formulas'!$J$54, ('Data Tool'!$D$10/('Data and Formulas'!$K$41+(('Data Tool'!$D$9*'Data and Formulas'!$K$42)+('Data Tool'!$F$9*'Data and Formulas'!$K$45)+('Data Tool'!$G$9*'Data and Formulas'!$K$46)))) &gt;='Data and Formulas'!$I$54), $Y72, IF(AND(('Data Tool'!$D$10/('Data and Formulas'!$K$41+(('Data Tool'!$D$9*'Data and Formulas'!$K$42)+('Data Tool'!$F$9*'Data and Formulas'!$K$45)+('Data Tool'!$G$9*'Data and Formulas'!$K$46))))&lt;'Data and Formulas'!$K$54, ('Data Tool'!$D$10/('Data and Formulas'!$K$41+(('Data Tool'!$D$9*'Data and Formulas'!$K$42)+('Data Tool'!$F$9*'Data and Formulas'!$K$45)+('Data Tool'!$G$9*'Data and Formulas'!$K$46)))) &gt;='Data and Formulas'!$J$54), $Z72, IF(AND(('Data Tool'!$D$10/('Data and Formulas'!$K$41+(('Data Tool'!$D$9*'Data and Formulas'!$K$42)+('Data Tool'!$F$9*'Data and Formulas'!$K$45)+('Data Tool'!$G$9*'Data and Formulas'!$K$46))))&lt;'Data and Formulas'!$L$54, ('Data Tool'!$D$10/('Data and Formulas'!$K$41+(('Data Tool'!$D$9*'Data and Formulas'!$K$42)+('Data Tool'!$F$9*'Data and Formulas'!$K$45)+('Data Tool'!$G$9*'Data and Formulas'!$K$46)))) &gt;='Data and Formulas'!$K$54), $AA72, IF(AND(('Data Tool'!$D$10/('Data and Formulas'!$K$41+(('Data Tool'!$D$9*'Data and Formulas'!$K$42)+('Data Tool'!$F$9*'Data and Formulas'!$K$45)+('Data Tool'!$G$9*'Data and Formulas'!$K$46))))&lt;'Data and Formulas'!$M$54, ('Data Tool'!$D$10/('Data and Formulas'!$K$41+(('Data Tool'!$D$9*'Data and Formulas'!$K$42)+('Data Tool'!$F$9*'Data and Formulas'!$K$45)+('Data Tool'!$G$9*'Data and Formulas'!$K$46)))) &gt;='Data and Formulas'!$L$54), $AB72, IF(AND(('Data Tool'!$D$10/('Data and Formulas'!$K$41+(('Data Tool'!$D$9*'Data and Formulas'!$K$42)+('Data Tool'!$F$9*'Data and Formulas'!$K$45)+('Data Tool'!$G$9*'Data and Formulas'!$K$46))))&lt;'Data and Formulas'!$N$54, ('Data Tool'!$D$10/('Data and Formulas'!$K$41+(('Data Tool'!$D$9*'Data and Formulas'!$K$42)+('Data Tool'!$F$9*'Data and Formulas'!$K$45)+('Data Tool'!$G$9*'Data and Formulas'!$K$46)))) &gt;='Data and Formulas'!$M$54), $AC72, IF(AND(('Data Tool'!$D$10/('Data and Formulas'!$K$41+(('Data Tool'!$D$9*'Data and Formulas'!$K$42)+('Data Tool'!$F$9*'Data and Formulas'!$K$45)+('Data Tool'!$G$9*'Data and Formulas'!$K$46))))&lt;'Data and Formulas'!$O$54, ('Data Tool'!$D$10/('Data and Formulas'!$K$41+(('Data Tool'!$D$9*'Data and Formulas'!$K$42)+('Data Tool'!$F$9*'Data and Formulas'!$K$45)+('Data Tool'!$G$9*'Data and Formulas'!$K$46)))) &gt;='Data and Formulas'!$N$54), $AD72, IF(('Data Tool'!$D$10/('Data and Formulas'!$K$41+(('Data Tool'!$D$9*'Data and Formulas'!$K$42)+('Data Tool'!$F$9*'Data and Formulas'!$K$45)+('Data Tool'!$G$9*'Data and Formulas'!$K$46))))&gt;='Data and Formulas'!$O$54, $AE72))))))))))</f>
        <v>2.1</v>
      </c>
      <c r="T72" s="48">
        <v>2.4</v>
      </c>
      <c r="U72" s="49"/>
      <c r="V72" s="4">
        <v>1.9</v>
      </c>
      <c r="W72" s="4">
        <v>2</v>
      </c>
      <c r="X72" s="4">
        <v>2.2000000000000002</v>
      </c>
      <c r="Y72" s="4">
        <v>2.1</v>
      </c>
      <c r="Z72" s="4">
        <v>2.2000000000000002</v>
      </c>
      <c r="AA72" s="4">
        <v>2.2000000000000002</v>
      </c>
      <c r="AB72" s="4">
        <v>2.2000000000000002</v>
      </c>
      <c r="AC72" s="4">
        <v>2.5</v>
      </c>
      <c r="AD72" s="4">
        <v>2.4</v>
      </c>
      <c r="AE72" s="190">
        <v>2.6</v>
      </c>
    </row>
    <row r="73" spans="2:31">
      <c r="R73" s="204">
        <v>40422</v>
      </c>
      <c r="S73" s="47">
        <f>IF(('Data Tool'!$D$10/('Data and Formulas'!$K$41+(('Data Tool'!$D$9*'Data and Formulas'!$K$42)+('Data Tool'!$F$9*'Data and Formulas'!$K$45)+('Data Tool'!$G$9*'Data and Formulas'!$K$46))))&lt;'Data and Formulas'!$G$54, $V73, IF(AND(('Data Tool'!$D$10/('Data and Formulas'!$K$41+(('Data Tool'!$D$9*'Data and Formulas'!$K$42)+('Data Tool'!$F$9*'Data and Formulas'!$K$45)+('Data Tool'!$G$9*'Data and Formulas'!$K$46))))&lt;'Data and Formulas'!$H$54, ('Data Tool'!$D$10/('Data and Formulas'!$K$41+(('Data Tool'!$D$9*'Data and Formulas'!$K$42)+('Data Tool'!$F$9*'Data and Formulas'!$K$45)+('Data Tool'!$G$9*'Data and Formulas'!$K$46)))) &gt;='Data and Formulas'!$G$54), $W73, IF(AND(('Data Tool'!$D$10/('Data and Formulas'!$K$41+(('Data Tool'!$D$9*'Data and Formulas'!$K$42)+('Data Tool'!$F$9*'Data and Formulas'!$K$45)+('Data Tool'!$G$9*'Data and Formulas'!$K$46))))&lt;'Data and Formulas'!$I$54, ('Data Tool'!$D$10/('Data and Formulas'!$K$41+(('Data Tool'!$D$9*'Data and Formulas'!$K$42)+('Data Tool'!$F$9*'Data and Formulas'!$K$45)+('Data Tool'!$G$9*'Data and Formulas'!$K$46)))) &gt;='Data and Formulas'!$H$54), $X73, IF(AND(('Data Tool'!$D$10/('Data and Formulas'!$K$41+(('Data Tool'!$D$9*'Data and Formulas'!$K$42)+('Data Tool'!$F$9*'Data and Formulas'!$K$45)+('Data Tool'!$G$9*'Data and Formulas'!$K$46))))&lt;'Data and Formulas'!$J$54, ('Data Tool'!$D$10/('Data and Formulas'!$K$41+(('Data Tool'!$D$9*'Data and Formulas'!$K$42)+('Data Tool'!$F$9*'Data and Formulas'!$K$45)+('Data Tool'!$G$9*'Data and Formulas'!$K$46)))) &gt;='Data and Formulas'!$I$54), $Y73, IF(AND(('Data Tool'!$D$10/('Data and Formulas'!$K$41+(('Data Tool'!$D$9*'Data and Formulas'!$K$42)+('Data Tool'!$F$9*'Data and Formulas'!$K$45)+('Data Tool'!$G$9*'Data and Formulas'!$K$46))))&lt;'Data and Formulas'!$K$54, ('Data Tool'!$D$10/('Data and Formulas'!$K$41+(('Data Tool'!$D$9*'Data and Formulas'!$K$42)+('Data Tool'!$F$9*'Data and Formulas'!$K$45)+('Data Tool'!$G$9*'Data and Formulas'!$K$46)))) &gt;='Data and Formulas'!$J$54), $Z73, IF(AND(('Data Tool'!$D$10/('Data and Formulas'!$K$41+(('Data Tool'!$D$9*'Data and Formulas'!$K$42)+('Data Tool'!$F$9*'Data and Formulas'!$K$45)+('Data Tool'!$G$9*'Data and Formulas'!$K$46))))&lt;'Data and Formulas'!$L$54, ('Data Tool'!$D$10/('Data and Formulas'!$K$41+(('Data Tool'!$D$9*'Data and Formulas'!$K$42)+('Data Tool'!$F$9*'Data and Formulas'!$K$45)+('Data Tool'!$G$9*'Data and Formulas'!$K$46)))) &gt;='Data and Formulas'!$K$54), $AA73, IF(AND(('Data Tool'!$D$10/('Data and Formulas'!$K$41+(('Data Tool'!$D$9*'Data and Formulas'!$K$42)+('Data Tool'!$F$9*'Data and Formulas'!$K$45)+('Data Tool'!$G$9*'Data and Formulas'!$K$46))))&lt;'Data and Formulas'!$M$54, ('Data Tool'!$D$10/('Data and Formulas'!$K$41+(('Data Tool'!$D$9*'Data and Formulas'!$K$42)+('Data Tool'!$F$9*'Data and Formulas'!$K$45)+('Data Tool'!$G$9*'Data and Formulas'!$K$46)))) &gt;='Data and Formulas'!$L$54), $AB73, IF(AND(('Data Tool'!$D$10/('Data and Formulas'!$K$41+(('Data Tool'!$D$9*'Data and Formulas'!$K$42)+('Data Tool'!$F$9*'Data and Formulas'!$K$45)+('Data Tool'!$G$9*'Data and Formulas'!$K$46))))&lt;'Data and Formulas'!$N$54, ('Data Tool'!$D$10/('Data and Formulas'!$K$41+(('Data Tool'!$D$9*'Data and Formulas'!$K$42)+('Data Tool'!$F$9*'Data and Formulas'!$K$45)+('Data Tool'!$G$9*'Data and Formulas'!$K$46)))) &gt;='Data and Formulas'!$M$54), $AC73, IF(AND(('Data Tool'!$D$10/('Data and Formulas'!$K$41+(('Data Tool'!$D$9*'Data and Formulas'!$K$42)+('Data Tool'!$F$9*'Data and Formulas'!$K$45)+('Data Tool'!$G$9*'Data and Formulas'!$K$46))))&lt;'Data and Formulas'!$O$54, ('Data Tool'!$D$10/('Data and Formulas'!$K$41+(('Data Tool'!$D$9*'Data and Formulas'!$K$42)+('Data Tool'!$F$9*'Data and Formulas'!$K$45)+('Data Tool'!$G$9*'Data and Formulas'!$K$46)))) &gt;='Data and Formulas'!$N$54), $AD73, IF(('Data Tool'!$D$10/('Data and Formulas'!$K$41+(('Data Tool'!$D$9*'Data and Formulas'!$K$42)+('Data Tool'!$F$9*'Data and Formulas'!$K$45)+('Data Tool'!$G$9*'Data and Formulas'!$K$46))))&gt;='Data and Formulas'!$O$54, $AE73))))))))))</f>
        <v>2</v>
      </c>
      <c r="T73" s="48">
        <v>2.4</v>
      </c>
      <c r="U73" s="49"/>
      <c r="V73" s="4">
        <v>1.9</v>
      </c>
      <c r="W73" s="4">
        <v>2.1</v>
      </c>
      <c r="X73" s="4">
        <v>2.2999999999999998</v>
      </c>
      <c r="Y73" s="4">
        <v>2</v>
      </c>
      <c r="Z73" s="4">
        <v>2.1</v>
      </c>
      <c r="AA73" s="4">
        <v>2.2000000000000002</v>
      </c>
      <c r="AB73" s="4">
        <v>2.1</v>
      </c>
      <c r="AC73" s="4">
        <v>2.2999999999999998</v>
      </c>
      <c r="AD73" s="4">
        <v>2.4</v>
      </c>
      <c r="AE73" s="190">
        <v>2.5</v>
      </c>
    </row>
    <row r="74" spans="2:31" ht="15.75" thickBot="1">
      <c r="R74" s="204">
        <v>40452</v>
      </c>
      <c r="S74" s="47">
        <f>IF(('Data Tool'!$D$10/('Data and Formulas'!$K$41+(('Data Tool'!$D$9*'Data and Formulas'!$K$42)+('Data Tool'!$F$9*'Data and Formulas'!$K$45)+('Data Tool'!$G$9*'Data and Formulas'!$K$46))))&lt;'Data and Formulas'!$G$54, $V74, IF(AND(('Data Tool'!$D$10/('Data and Formulas'!$K$41+(('Data Tool'!$D$9*'Data and Formulas'!$K$42)+('Data Tool'!$F$9*'Data and Formulas'!$K$45)+('Data Tool'!$G$9*'Data and Formulas'!$K$46))))&lt;'Data and Formulas'!$H$54, ('Data Tool'!$D$10/('Data and Formulas'!$K$41+(('Data Tool'!$D$9*'Data and Formulas'!$K$42)+('Data Tool'!$F$9*'Data and Formulas'!$K$45)+('Data Tool'!$G$9*'Data and Formulas'!$K$46)))) &gt;='Data and Formulas'!$G$54), $W74, IF(AND(('Data Tool'!$D$10/('Data and Formulas'!$K$41+(('Data Tool'!$D$9*'Data and Formulas'!$K$42)+('Data Tool'!$F$9*'Data and Formulas'!$K$45)+('Data Tool'!$G$9*'Data and Formulas'!$K$46))))&lt;'Data and Formulas'!$I$54, ('Data Tool'!$D$10/('Data and Formulas'!$K$41+(('Data Tool'!$D$9*'Data and Formulas'!$K$42)+('Data Tool'!$F$9*'Data and Formulas'!$K$45)+('Data Tool'!$G$9*'Data and Formulas'!$K$46)))) &gt;='Data and Formulas'!$H$54), $X74, IF(AND(('Data Tool'!$D$10/('Data and Formulas'!$K$41+(('Data Tool'!$D$9*'Data and Formulas'!$K$42)+('Data Tool'!$F$9*'Data and Formulas'!$K$45)+('Data Tool'!$G$9*'Data and Formulas'!$K$46))))&lt;'Data and Formulas'!$J$54, ('Data Tool'!$D$10/('Data and Formulas'!$K$41+(('Data Tool'!$D$9*'Data and Formulas'!$K$42)+('Data Tool'!$F$9*'Data and Formulas'!$K$45)+('Data Tool'!$G$9*'Data and Formulas'!$K$46)))) &gt;='Data and Formulas'!$I$54), $Y74, IF(AND(('Data Tool'!$D$10/('Data and Formulas'!$K$41+(('Data Tool'!$D$9*'Data and Formulas'!$K$42)+('Data Tool'!$F$9*'Data and Formulas'!$K$45)+('Data Tool'!$G$9*'Data and Formulas'!$K$46))))&lt;'Data and Formulas'!$K$54, ('Data Tool'!$D$10/('Data and Formulas'!$K$41+(('Data Tool'!$D$9*'Data and Formulas'!$K$42)+('Data Tool'!$F$9*'Data and Formulas'!$K$45)+('Data Tool'!$G$9*'Data and Formulas'!$K$46)))) &gt;='Data and Formulas'!$J$54), $Z74, IF(AND(('Data Tool'!$D$10/('Data and Formulas'!$K$41+(('Data Tool'!$D$9*'Data and Formulas'!$K$42)+('Data Tool'!$F$9*'Data and Formulas'!$K$45)+('Data Tool'!$G$9*'Data and Formulas'!$K$46))))&lt;'Data and Formulas'!$L$54, ('Data Tool'!$D$10/('Data and Formulas'!$K$41+(('Data Tool'!$D$9*'Data and Formulas'!$K$42)+('Data Tool'!$F$9*'Data and Formulas'!$K$45)+('Data Tool'!$G$9*'Data and Formulas'!$K$46)))) &gt;='Data and Formulas'!$K$54), $AA74, IF(AND(('Data Tool'!$D$10/('Data and Formulas'!$K$41+(('Data Tool'!$D$9*'Data and Formulas'!$K$42)+('Data Tool'!$F$9*'Data and Formulas'!$K$45)+('Data Tool'!$G$9*'Data and Formulas'!$K$46))))&lt;'Data and Formulas'!$M$54, ('Data Tool'!$D$10/('Data and Formulas'!$K$41+(('Data Tool'!$D$9*'Data and Formulas'!$K$42)+('Data Tool'!$F$9*'Data and Formulas'!$K$45)+('Data Tool'!$G$9*'Data and Formulas'!$K$46)))) &gt;='Data and Formulas'!$L$54), $AB74, IF(AND(('Data Tool'!$D$10/('Data and Formulas'!$K$41+(('Data Tool'!$D$9*'Data and Formulas'!$K$42)+('Data Tool'!$F$9*'Data and Formulas'!$K$45)+('Data Tool'!$G$9*'Data and Formulas'!$K$46))))&lt;'Data and Formulas'!$N$54, ('Data Tool'!$D$10/('Data and Formulas'!$K$41+(('Data Tool'!$D$9*'Data and Formulas'!$K$42)+('Data Tool'!$F$9*'Data and Formulas'!$K$45)+('Data Tool'!$G$9*'Data and Formulas'!$K$46)))) &gt;='Data and Formulas'!$M$54), $AC74, IF(AND(('Data Tool'!$D$10/('Data and Formulas'!$K$41+(('Data Tool'!$D$9*'Data and Formulas'!$K$42)+('Data Tool'!$F$9*'Data and Formulas'!$K$45)+('Data Tool'!$G$9*'Data and Formulas'!$K$46))))&lt;'Data and Formulas'!$O$54, ('Data Tool'!$D$10/('Data and Formulas'!$K$41+(('Data Tool'!$D$9*'Data and Formulas'!$K$42)+('Data Tool'!$F$9*'Data and Formulas'!$K$45)+('Data Tool'!$G$9*'Data and Formulas'!$K$46)))) &gt;='Data and Formulas'!$N$54), $AD74, IF(('Data Tool'!$D$10/('Data and Formulas'!$K$41+(('Data Tool'!$D$9*'Data and Formulas'!$K$42)+('Data Tool'!$F$9*'Data and Formulas'!$K$45)+('Data Tool'!$G$9*'Data and Formulas'!$K$46))))&gt;='Data and Formulas'!$O$54, $AE74))))))))))</f>
        <v>2.2000000000000002</v>
      </c>
      <c r="T74" s="48">
        <v>2.5</v>
      </c>
      <c r="U74" s="49"/>
      <c r="V74" s="4">
        <v>2</v>
      </c>
      <c r="W74" s="4">
        <v>2.2000000000000002</v>
      </c>
      <c r="X74" s="4">
        <v>2.4</v>
      </c>
      <c r="Y74" s="4">
        <v>2.2000000000000002</v>
      </c>
      <c r="Z74" s="4">
        <v>2.2000000000000002</v>
      </c>
      <c r="AA74" s="4">
        <v>2.2999999999999998</v>
      </c>
      <c r="AB74" s="4">
        <v>2.2999999999999998</v>
      </c>
      <c r="AC74" s="4">
        <v>2.5</v>
      </c>
      <c r="AD74" s="4">
        <v>2.6</v>
      </c>
      <c r="AE74" s="190">
        <v>2.6</v>
      </c>
    </row>
    <row r="75" spans="2:31" ht="19.5" thickBot="1">
      <c r="B75" s="186" t="s">
        <v>76</v>
      </c>
      <c r="C75" s="187"/>
      <c r="D75" s="187"/>
      <c r="E75" s="187"/>
      <c r="F75" s="187"/>
      <c r="G75" s="187"/>
      <c r="H75" s="188"/>
      <c r="R75" s="204">
        <v>40483</v>
      </c>
      <c r="S75" s="47">
        <f>IF(('Data Tool'!$D$10/('Data and Formulas'!$K$41+(('Data Tool'!$D$9*'Data and Formulas'!$K$42)+('Data Tool'!$F$9*'Data and Formulas'!$K$45)+('Data Tool'!$G$9*'Data and Formulas'!$K$46))))&lt;'Data and Formulas'!$G$54, $V75, IF(AND(('Data Tool'!$D$10/('Data and Formulas'!$K$41+(('Data Tool'!$D$9*'Data and Formulas'!$K$42)+('Data Tool'!$F$9*'Data and Formulas'!$K$45)+('Data Tool'!$G$9*'Data and Formulas'!$K$46))))&lt;'Data and Formulas'!$H$54, ('Data Tool'!$D$10/('Data and Formulas'!$K$41+(('Data Tool'!$D$9*'Data and Formulas'!$K$42)+('Data Tool'!$F$9*'Data and Formulas'!$K$45)+('Data Tool'!$G$9*'Data and Formulas'!$K$46)))) &gt;='Data and Formulas'!$G$54), $W75, IF(AND(('Data Tool'!$D$10/('Data and Formulas'!$K$41+(('Data Tool'!$D$9*'Data and Formulas'!$K$42)+('Data Tool'!$F$9*'Data and Formulas'!$K$45)+('Data Tool'!$G$9*'Data and Formulas'!$K$46))))&lt;'Data and Formulas'!$I$54, ('Data Tool'!$D$10/('Data and Formulas'!$K$41+(('Data Tool'!$D$9*'Data and Formulas'!$K$42)+('Data Tool'!$F$9*'Data and Formulas'!$K$45)+('Data Tool'!$G$9*'Data and Formulas'!$K$46)))) &gt;='Data and Formulas'!$H$54), $X75, IF(AND(('Data Tool'!$D$10/('Data and Formulas'!$K$41+(('Data Tool'!$D$9*'Data and Formulas'!$K$42)+('Data Tool'!$F$9*'Data and Formulas'!$K$45)+('Data Tool'!$G$9*'Data and Formulas'!$K$46))))&lt;'Data and Formulas'!$J$54, ('Data Tool'!$D$10/('Data and Formulas'!$K$41+(('Data Tool'!$D$9*'Data and Formulas'!$K$42)+('Data Tool'!$F$9*'Data and Formulas'!$K$45)+('Data Tool'!$G$9*'Data and Formulas'!$K$46)))) &gt;='Data and Formulas'!$I$54), $Y75, IF(AND(('Data Tool'!$D$10/('Data and Formulas'!$K$41+(('Data Tool'!$D$9*'Data and Formulas'!$K$42)+('Data Tool'!$F$9*'Data and Formulas'!$K$45)+('Data Tool'!$G$9*'Data and Formulas'!$K$46))))&lt;'Data and Formulas'!$K$54, ('Data Tool'!$D$10/('Data and Formulas'!$K$41+(('Data Tool'!$D$9*'Data and Formulas'!$K$42)+('Data Tool'!$F$9*'Data and Formulas'!$K$45)+('Data Tool'!$G$9*'Data and Formulas'!$K$46)))) &gt;='Data and Formulas'!$J$54), $Z75, IF(AND(('Data Tool'!$D$10/('Data and Formulas'!$K$41+(('Data Tool'!$D$9*'Data and Formulas'!$K$42)+('Data Tool'!$F$9*'Data and Formulas'!$K$45)+('Data Tool'!$G$9*'Data and Formulas'!$K$46))))&lt;'Data and Formulas'!$L$54, ('Data Tool'!$D$10/('Data and Formulas'!$K$41+(('Data Tool'!$D$9*'Data and Formulas'!$K$42)+('Data Tool'!$F$9*'Data and Formulas'!$K$45)+('Data Tool'!$G$9*'Data and Formulas'!$K$46)))) &gt;='Data and Formulas'!$K$54), $AA75, IF(AND(('Data Tool'!$D$10/('Data and Formulas'!$K$41+(('Data Tool'!$D$9*'Data and Formulas'!$K$42)+('Data Tool'!$F$9*'Data and Formulas'!$K$45)+('Data Tool'!$G$9*'Data and Formulas'!$K$46))))&lt;'Data and Formulas'!$M$54, ('Data Tool'!$D$10/('Data and Formulas'!$K$41+(('Data Tool'!$D$9*'Data and Formulas'!$K$42)+('Data Tool'!$F$9*'Data and Formulas'!$K$45)+('Data Tool'!$G$9*'Data and Formulas'!$K$46)))) &gt;='Data and Formulas'!$L$54), $AB75, IF(AND(('Data Tool'!$D$10/('Data and Formulas'!$K$41+(('Data Tool'!$D$9*'Data and Formulas'!$K$42)+('Data Tool'!$F$9*'Data and Formulas'!$K$45)+('Data Tool'!$G$9*'Data and Formulas'!$K$46))))&lt;'Data and Formulas'!$N$54, ('Data Tool'!$D$10/('Data and Formulas'!$K$41+(('Data Tool'!$D$9*'Data and Formulas'!$K$42)+('Data Tool'!$F$9*'Data and Formulas'!$K$45)+('Data Tool'!$G$9*'Data and Formulas'!$K$46)))) &gt;='Data and Formulas'!$M$54), $AC75, IF(AND(('Data Tool'!$D$10/('Data and Formulas'!$K$41+(('Data Tool'!$D$9*'Data and Formulas'!$K$42)+('Data Tool'!$F$9*'Data and Formulas'!$K$45)+('Data Tool'!$G$9*'Data and Formulas'!$K$46))))&lt;'Data and Formulas'!$O$54, ('Data Tool'!$D$10/('Data and Formulas'!$K$41+(('Data Tool'!$D$9*'Data and Formulas'!$K$42)+('Data Tool'!$F$9*'Data and Formulas'!$K$45)+('Data Tool'!$G$9*'Data and Formulas'!$K$46)))) &gt;='Data and Formulas'!$N$54), $AD75, IF(('Data Tool'!$D$10/('Data and Formulas'!$K$41+(('Data Tool'!$D$9*'Data and Formulas'!$K$42)+('Data Tool'!$F$9*'Data and Formulas'!$K$45)+('Data Tool'!$G$9*'Data and Formulas'!$K$46))))&gt;='Data and Formulas'!$O$54, $AE75))))))))))</f>
        <v>2.2999999999999998</v>
      </c>
      <c r="T75" s="48">
        <v>2.6</v>
      </c>
      <c r="U75" s="49"/>
      <c r="V75" s="4">
        <v>2.2000000000000002</v>
      </c>
      <c r="W75" s="4">
        <v>2.4</v>
      </c>
      <c r="X75" s="4">
        <v>2.6</v>
      </c>
      <c r="Y75" s="4">
        <v>2.2999999999999998</v>
      </c>
      <c r="Z75" s="4">
        <v>2.4</v>
      </c>
      <c r="AA75" s="4">
        <v>2.5</v>
      </c>
      <c r="AB75" s="4">
        <v>2.5</v>
      </c>
      <c r="AC75" s="4">
        <v>2.6</v>
      </c>
      <c r="AD75" s="4">
        <v>2.7</v>
      </c>
      <c r="AE75" s="190">
        <v>2.7</v>
      </c>
    </row>
    <row r="76" spans="2:31" ht="18.75">
      <c r="B76" s="189" t="s">
        <v>3</v>
      </c>
      <c r="C76" s="4"/>
      <c r="D76" s="4"/>
      <c r="E76" s="4"/>
      <c r="F76" s="4"/>
      <c r="G76" s="4"/>
      <c r="H76" s="190"/>
      <c r="L76" s="199" t="s">
        <v>177</v>
      </c>
      <c r="R76" s="204">
        <v>40513</v>
      </c>
      <c r="S76" s="47">
        <f>IF(('Data Tool'!$D$10/('Data and Formulas'!$K$41+(('Data Tool'!$D$9*'Data and Formulas'!$K$42)+('Data Tool'!$F$9*'Data and Formulas'!$K$45)+('Data Tool'!$G$9*'Data and Formulas'!$K$46))))&lt;'Data and Formulas'!$G$54, $V76, IF(AND(('Data Tool'!$D$10/('Data and Formulas'!$K$41+(('Data Tool'!$D$9*'Data and Formulas'!$K$42)+('Data Tool'!$F$9*'Data and Formulas'!$K$45)+('Data Tool'!$G$9*'Data and Formulas'!$K$46))))&lt;'Data and Formulas'!$H$54, ('Data Tool'!$D$10/('Data and Formulas'!$K$41+(('Data Tool'!$D$9*'Data and Formulas'!$K$42)+('Data Tool'!$F$9*'Data and Formulas'!$K$45)+('Data Tool'!$G$9*'Data and Formulas'!$K$46)))) &gt;='Data and Formulas'!$G$54), $W76, IF(AND(('Data Tool'!$D$10/('Data and Formulas'!$K$41+(('Data Tool'!$D$9*'Data and Formulas'!$K$42)+('Data Tool'!$F$9*'Data and Formulas'!$K$45)+('Data Tool'!$G$9*'Data and Formulas'!$K$46))))&lt;'Data and Formulas'!$I$54, ('Data Tool'!$D$10/('Data and Formulas'!$K$41+(('Data Tool'!$D$9*'Data and Formulas'!$K$42)+('Data Tool'!$F$9*'Data and Formulas'!$K$45)+('Data Tool'!$G$9*'Data and Formulas'!$K$46)))) &gt;='Data and Formulas'!$H$54), $X76, IF(AND(('Data Tool'!$D$10/('Data and Formulas'!$K$41+(('Data Tool'!$D$9*'Data and Formulas'!$K$42)+('Data Tool'!$F$9*'Data and Formulas'!$K$45)+('Data Tool'!$G$9*'Data and Formulas'!$K$46))))&lt;'Data and Formulas'!$J$54, ('Data Tool'!$D$10/('Data and Formulas'!$K$41+(('Data Tool'!$D$9*'Data and Formulas'!$K$42)+('Data Tool'!$F$9*'Data and Formulas'!$K$45)+('Data Tool'!$G$9*'Data and Formulas'!$K$46)))) &gt;='Data and Formulas'!$I$54), $Y76, IF(AND(('Data Tool'!$D$10/('Data and Formulas'!$K$41+(('Data Tool'!$D$9*'Data and Formulas'!$K$42)+('Data Tool'!$F$9*'Data and Formulas'!$K$45)+('Data Tool'!$G$9*'Data and Formulas'!$K$46))))&lt;'Data and Formulas'!$K$54, ('Data Tool'!$D$10/('Data and Formulas'!$K$41+(('Data Tool'!$D$9*'Data and Formulas'!$K$42)+('Data Tool'!$F$9*'Data and Formulas'!$K$45)+('Data Tool'!$G$9*'Data and Formulas'!$K$46)))) &gt;='Data and Formulas'!$J$54), $Z76, IF(AND(('Data Tool'!$D$10/('Data and Formulas'!$K$41+(('Data Tool'!$D$9*'Data and Formulas'!$K$42)+('Data Tool'!$F$9*'Data and Formulas'!$K$45)+('Data Tool'!$G$9*'Data and Formulas'!$K$46))))&lt;'Data and Formulas'!$L$54, ('Data Tool'!$D$10/('Data and Formulas'!$K$41+(('Data Tool'!$D$9*'Data and Formulas'!$K$42)+('Data Tool'!$F$9*'Data and Formulas'!$K$45)+('Data Tool'!$G$9*'Data and Formulas'!$K$46)))) &gt;='Data and Formulas'!$K$54), $AA76, IF(AND(('Data Tool'!$D$10/('Data and Formulas'!$K$41+(('Data Tool'!$D$9*'Data and Formulas'!$K$42)+('Data Tool'!$F$9*'Data and Formulas'!$K$45)+('Data Tool'!$G$9*'Data and Formulas'!$K$46))))&lt;'Data and Formulas'!$M$54, ('Data Tool'!$D$10/('Data and Formulas'!$K$41+(('Data Tool'!$D$9*'Data and Formulas'!$K$42)+('Data Tool'!$F$9*'Data and Formulas'!$K$45)+('Data Tool'!$G$9*'Data and Formulas'!$K$46)))) &gt;='Data and Formulas'!$L$54), $AB76, IF(AND(('Data Tool'!$D$10/('Data and Formulas'!$K$41+(('Data Tool'!$D$9*'Data and Formulas'!$K$42)+('Data Tool'!$F$9*'Data and Formulas'!$K$45)+('Data Tool'!$G$9*'Data and Formulas'!$K$46))))&lt;'Data and Formulas'!$N$54, ('Data Tool'!$D$10/('Data and Formulas'!$K$41+(('Data Tool'!$D$9*'Data and Formulas'!$K$42)+('Data Tool'!$F$9*'Data and Formulas'!$K$45)+('Data Tool'!$G$9*'Data and Formulas'!$K$46)))) &gt;='Data and Formulas'!$M$54), $AC76, IF(AND(('Data Tool'!$D$10/('Data and Formulas'!$K$41+(('Data Tool'!$D$9*'Data and Formulas'!$K$42)+('Data Tool'!$F$9*'Data and Formulas'!$K$45)+('Data Tool'!$G$9*'Data and Formulas'!$K$46))))&lt;'Data and Formulas'!$O$54, ('Data Tool'!$D$10/('Data and Formulas'!$K$41+(('Data Tool'!$D$9*'Data and Formulas'!$K$42)+('Data Tool'!$F$9*'Data and Formulas'!$K$45)+('Data Tool'!$G$9*'Data and Formulas'!$K$46)))) &gt;='Data and Formulas'!$N$54), $AD76, IF(('Data Tool'!$D$10/('Data and Formulas'!$K$41+(('Data Tool'!$D$9*'Data and Formulas'!$K$42)+('Data Tool'!$F$9*'Data and Formulas'!$K$45)+('Data Tool'!$G$9*'Data and Formulas'!$K$46))))&gt;='Data and Formulas'!$O$54, $AE76))))))))))</f>
        <v>3</v>
      </c>
      <c r="T76" s="48">
        <v>3.1</v>
      </c>
      <c r="U76" s="49"/>
      <c r="V76" s="4">
        <v>2.9</v>
      </c>
      <c r="W76" s="4">
        <v>3</v>
      </c>
      <c r="X76" s="4">
        <v>3.1</v>
      </c>
      <c r="Y76" s="4">
        <v>3</v>
      </c>
      <c r="Z76" s="4">
        <v>3</v>
      </c>
      <c r="AA76" s="4">
        <v>3</v>
      </c>
      <c r="AB76" s="4">
        <v>3</v>
      </c>
      <c r="AC76" s="4">
        <v>3.2</v>
      </c>
      <c r="AD76" s="4">
        <v>3.1</v>
      </c>
      <c r="AE76" s="190">
        <v>3.2</v>
      </c>
    </row>
    <row r="77" spans="2:31" ht="15.75">
      <c r="B77" s="189" t="s">
        <v>14</v>
      </c>
      <c r="C77" s="4"/>
      <c r="D77" s="4" t="s">
        <v>52</v>
      </c>
      <c r="E77" s="4" t="s">
        <v>53</v>
      </c>
      <c r="F77" s="4" t="s">
        <v>54</v>
      </c>
      <c r="G77" s="4" t="s">
        <v>55</v>
      </c>
      <c r="H77" s="190" t="s">
        <v>56</v>
      </c>
      <c r="L77" s="197">
        <v>0</v>
      </c>
      <c r="R77" s="204">
        <v>40544</v>
      </c>
      <c r="S77" s="47">
        <f>IF(('Data Tool'!$D$10/('Data and Formulas'!$K$41+(('Data Tool'!$D$9*'Data and Formulas'!$K$42)+('Data Tool'!$F$9*'Data and Formulas'!$K$45)+('Data Tool'!$G$9*'Data and Formulas'!$K$46))))&lt;'Data and Formulas'!$G$54, $V77, IF(AND(('Data Tool'!$D$10/('Data and Formulas'!$K$41+(('Data Tool'!$D$9*'Data and Formulas'!$K$42)+('Data Tool'!$F$9*'Data and Formulas'!$K$45)+('Data Tool'!$G$9*'Data and Formulas'!$K$46))))&lt;'Data and Formulas'!$H$54, ('Data Tool'!$D$10/('Data and Formulas'!$K$41+(('Data Tool'!$D$9*'Data and Formulas'!$K$42)+('Data Tool'!$F$9*'Data and Formulas'!$K$45)+('Data Tool'!$G$9*'Data and Formulas'!$K$46)))) &gt;='Data and Formulas'!$G$54), $W77, IF(AND(('Data Tool'!$D$10/('Data and Formulas'!$K$41+(('Data Tool'!$D$9*'Data and Formulas'!$K$42)+('Data Tool'!$F$9*'Data and Formulas'!$K$45)+('Data Tool'!$G$9*'Data and Formulas'!$K$46))))&lt;'Data and Formulas'!$I$54, ('Data Tool'!$D$10/('Data and Formulas'!$K$41+(('Data Tool'!$D$9*'Data and Formulas'!$K$42)+('Data Tool'!$F$9*'Data and Formulas'!$K$45)+('Data Tool'!$G$9*'Data and Formulas'!$K$46)))) &gt;='Data and Formulas'!$H$54), $X77, IF(AND(('Data Tool'!$D$10/('Data and Formulas'!$K$41+(('Data Tool'!$D$9*'Data and Formulas'!$K$42)+('Data Tool'!$F$9*'Data and Formulas'!$K$45)+('Data Tool'!$G$9*'Data and Formulas'!$K$46))))&lt;'Data and Formulas'!$J$54, ('Data Tool'!$D$10/('Data and Formulas'!$K$41+(('Data Tool'!$D$9*'Data and Formulas'!$K$42)+('Data Tool'!$F$9*'Data and Formulas'!$K$45)+('Data Tool'!$G$9*'Data and Formulas'!$K$46)))) &gt;='Data and Formulas'!$I$54), $Y77, IF(AND(('Data Tool'!$D$10/('Data and Formulas'!$K$41+(('Data Tool'!$D$9*'Data and Formulas'!$K$42)+('Data Tool'!$F$9*'Data and Formulas'!$K$45)+('Data Tool'!$G$9*'Data and Formulas'!$K$46))))&lt;'Data and Formulas'!$K$54, ('Data Tool'!$D$10/('Data and Formulas'!$K$41+(('Data Tool'!$D$9*'Data and Formulas'!$K$42)+('Data Tool'!$F$9*'Data and Formulas'!$K$45)+('Data Tool'!$G$9*'Data and Formulas'!$K$46)))) &gt;='Data and Formulas'!$J$54), $Z77, IF(AND(('Data Tool'!$D$10/('Data and Formulas'!$K$41+(('Data Tool'!$D$9*'Data and Formulas'!$K$42)+('Data Tool'!$F$9*'Data and Formulas'!$K$45)+('Data Tool'!$G$9*'Data and Formulas'!$K$46))))&lt;'Data and Formulas'!$L$54, ('Data Tool'!$D$10/('Data and Formulas'!$K$41+(('Data Tool'!$D$9*'Data and Formulas'!$K$42)+('Data Tool'!$F$9*'Data and Formulas'!$K$45)+('Data Tool'!$G$9*'Data and Formulas'!$K$46)))) &gt;='Data and Formulas'!$K$54), $AA77, IF(AND(('Data Tool'!$D$10/('Data and Formulas'!$K$41+(('Data Tool'!$D$9*'Data and Formulas'!$K$42)+('Data Tool'!$F$9*'Data and Formulas'!$K$45)+('Data Tool'!$G$9*'Data and Formulas'!$K$46))))&lt;'Data and Formulas'!$M$54, ('Data Tool'!$D$10/('Data and Formulas'!$K$41+(('Data Tool'!$D$9*'Data and Formulas'!$K$42)+('Data Tool'!$F$9*'Data and Formulas'!$K$45)+('Data Tool'!$G$9*'Data and Formulas'!$K$46)))) &gt;='Data and Formulas'!$L$54), $AB77, IF(AND(('Data Tool'!$D$10/('Data and Formulas'!$K$41+(('Data Tool'!$D$9*'Data and Formulas'!$K$42)+('Data Tool'!$F$9*'Data and Formulas'!$K$45)+('Data Tool'!$G$9*'Data and Formulas'!$K$46))))&lt;'Data and Formulas'!$N$54, ('Data Tool'!$D$10/('Data and Formulas'!$K$41+(('Data Tool'!$D$9*'Data and Formulas'!$K$42)+('Data Tool'!$F$9*'Data and Formulas'!$K$45)+('Data Tool'!$G$9*'Data and Formulas'!$K$46)))) &gt;='Data and Formulas'!$M$54), $AC77, IF(AND(('Data Tool'!$D$10/('Data and Formulas'!$K$41+(('Data Tool'!$D$9*'Data and Formulas'!$K$42)+('Data Tool'!$F$9*'Data and Formulas'!$K$45)+('Data Tool'!$G$9*'Data and Formulas'!$K$46))))&lt;'Data and Formulas'!$O$54, ('Data Tool'!$D$10/('Data and Formulas'!$K$41+(('Data Tool'!$D$9*'Data and Formulas'!$K$42)+('Data Tool'!$F$9*'Data and Formulas'!$K$45)+('Data Tool'!$G$9*'Data and Formulas'!$K$46)))) &gt;='Data and Formulas'!$N$54), $AD77, IF(('Data Tool'!$D$10/('Data and Formulas'!$K$41+(('Data Tool'!$D$9*'Data and Formulas'!$K$42)+('Data Tool'!$F$9*'Data and Formulas'!$K$45)+('Data Tool'!$G$9*'Data and Formulas'!$K$46))))&gt;='Data and Formulas'!$O$54, $AE77))))))))))</f>
        <v>3.3</v>
      </c>
      <c r="T77" s="48">
        <v>3.4</v>
      </c>
      <c r="U77" s="49"/>
      <c r="V77" s="4">
        <v>3</v>
      </c>
      <c r="W77" s="4">
        <v>3.2</v>
      </c>
      <c r="X77" s="4">
        <v>3.4</v>
      </c>
      <c r="Y77" s="4">
        <v>3.3</v>
      </c>
      <c r="Z77" s="4">
        <v>3.2</v>
      </c>
      <c r="AA77" s="4">
        <v>3.4</v>
      </c>
      <c r="AB77" s="4">
        <v>3.3</v>
      </c>
      <c r="AC77" s="4">
        <v>3.6</v>
      </c>
      <c r="AD77" s="4">
        <v>3.5</v>
      </c>
      <c r="AE77" s="190">
        <v>3.6</v>
      </c>
    </row>
    <row r="78" spans="2:31" ht="15.75">
      <c r="B78" s="189" t="s">
        <v>29</v>
      </c>
      <c r="C78" s="4"/>
      <c r="D78" s="4">
        <v>43.6</v>
      </c>
      <c r="E78" s="4">
        <v>65.599999999999994</v>
      </c>
      <c r="F78" s="4">
        <v>63.9</v>
      </c>
      <c r="G78" s="4">
        <v>54.7</v>
      </c>
      <c r="H78" s="190">
        <v>40.799999999999997</v>
      </c>
      <c r="L78" s="197">
        <v>1</v>
      </c>
      <c r="R78" s="204">
        <v>40575</v>
      </c>
      <c r="S78" s="47">
        <f>IF(('Data Tool'!$D$10/('Data and Formulas'!$K$41+(('Data Tool'!$D$9*'Data and Formulas'!$K$42)+('Data Tool'!$F$9*'Data and Formulas'!$K$45)+('Data Tool'!$G$9*'Data and Formulas'!$K$46))))&lt;'Data and Formulas'!$G$54, $V78, IF(AND(('Data Tool'!$D$10/('Data and Formulas'!$K$41+(('Data Tool'!$D$9*'Data and Formulas'!$K$42)+('Data Tool'!$F$9*'Data and Formulas'!$K$45)+('Data Tool'!$G$9*'Data and Formulas'!$K$46))))&lt;'Data and Formulas'!$H$54, ('Data Tool'!$D$10/('Data and Formulas'!$K$41+(('Data Tool'!$D$9*'Data and Formulas'!$K$42)+('Data Tool'!$F$9*'Data and Formulas'!$K$45)+('Data Tool'!$G$9*'Data and Formulas'!$K$46)))) &gt;='Data and Formulas'!$G$54), $W78, IF(AND(('Data Tool'!$D$10/('Data and Formulas'!$K$41+(('Data Tool'!$D$9*'Data and Formulas'!$K$42)+('Data Tool'!$F$9*'Data and Formulas'!$K$45)+('Data Tool'!$G$9*'Data and Formulas'!$K$46))))&lt;'Data and Formulas'!$I$54, ('Data Tool'!$D$10/('Data and Formulas'!$K$41+(('Data Tool'!$D$9*'Data and Formulas'!$K$42)+('Data Tool'!$F$9*'Data and Formulas'!$K$45)+('Data Tool'!$G$9*'Data and Formulas'!$K$46)))) &gt;='Data and Formulas'!$H$54), $X78, IF(AND(('Data Tool'!$D$10/('Data and Formulas'!$K$41+(('Data Tool'!$D$9*'Data and Formulas'!$K$42)+('Data Tool'!$F$9*'Data and Formulas'!$K$45)+('Data Tool'!$G$9*'Data and Formulas'!$K$46))))&lt;'Data and Formulas'!$J$54, ('Data Tool'!$D$10/('Data and Formulas'!$K$41+(('Data Tool'!$D$9*'Data and Formulas'!$K$42)+('Data Tool'!$F$9*'Data and Formulas'!$K$45)+('Data Tool'!$G$9*'Data and Formulas'!$K$46)))) &gt;='Data and Formulas'!$I$54), $Y78, IF(AND(('Data Tool'!$D$10/('Data and Formulas'!$K$41+(('Data Tool'!$D$9*'Data and Formulas'!$K$42)+('Data Tool'!$F$9*'Data and Formulas'!$K$45)+('Data Tool'!$G$9*'Data and Formulas'!$K$46))))&lt;'Data and Formulas'!$K$54, ('Data Tool'!$D$10/('Data and Formulas'!$K$41+(('Data Tool'!$D$9*'Data and Formulas'!$K$42)+('Data Tool'!$F$9*'Data and Formulas'!$K$45)+('Data Tool'!$G$9*'Data and Formulas'!$K$46)))) &gt;='Data and Formulas'!$J$54), $Z78, IF(AND(('Data Tool'!$D$10/('Data and Formulas'!$K$41+(('Data Tool'!$D$9*'Data and Formulas'!$K$42)+('Data Tool'!$F$9*'Data and Formulas'!$K$45)+('Data Tool'!$G$9*'Data and Formulas'!$K$46))))&lt;'Data and Formulas'!$L$54, ('Data Tool'!$D$10/('Data and Formulas'!$K$41+(('Data Tool'!$D$9*'Data and Formulas'!$K$42)+('Data Tool'!$F$9*'Data and Formulas'!$K$45)+('Data Tool'!$G$9*'Data and Formulas'!$K$46)))) &gt;='Data and Formulas'!$K$54), $AA78, IF(AND(('Data Tool'!$D$10/('Data and Formulas'!$K$41+(('Data Tool'!$D$9*'Data and Formulas'!$K$42)+('Data Tool'!$F$9*'Data and Formulas'!$K$45)+('Data Tool'!$G$9*'Data and Formulas'!$K$46))))&lt;'Data and Formulas'!$M$54, ('Data Tool'!$D$10/('Data and Formulas'!$K$41+(('Data Tool'!$D$9*'Data and Formulas'!$K$42)+('Data Tool'!$F$9*'Data and Formulas'!$K$45)+('Data Tool'!$G$9*'Data and Formulas'!$K$46)))) &gt;='Data and Formulas'!$L$54), $AB78, IF(AND(('Data Tool'!$D$10/('Data and Formulas'!$K$41+(('Data Tool'!$D$9*'Data and Formulas'!$K$42)+('Data Tool'!$F$9*'Data and Formulas'!$K$45)+('Data Tool'!$G$9*'Data and Formulas'!$K$46))))&lt;'Data and Formulas'!$N$54, ('Data Tool'!$D$10/('Data and Formulas'!$K$41+(('Data Tool'!$D$9*'Data and Formulas'!$K$42)+('Data Tool'!$F$9*'Data and Formulas'!$K$45)+('Data Tool'!$G$9*'Data and Formulas'!$K$46)))) &gt;='Data and Formulas'!$M$54), $AC78, IF(AND(('Data Tool'!$D$10/('Data and Formulas'!$K$41+(('Data Tool'!$D$9*'Data and Formulas'!$K$42)+('Data Tool'!$F$9*'Data and Formulas'!$K$45)+('Data Tool'!$G$9*'Data and Formulas'!$K$46))))&lt;'Data and Formulas'!$O$54, ('Data Tool'!$D$10/('Data and Formulas'!$K$41+(('Data Tool'!$D$9*'Data and Formulas'!$K$42)+('Data Tool'!$F$9*'Data and Formulas'!$K$45)+('Data Tool'!$G$9*'Data and Formulas'!$K$46)))) &gt;='Data and Formulas'!$N$54), $AD78, IF(('Data Tool'!$D$10/('Data and Formulas'!$K$41+(('Data Tool'!$D$9*'Data and Formulas'!$K$42)+('Data Tool'!$F$9*'Data and Formulas'!$K$45)+('Data Tool'!$G$9*'Data and Formulas'!$K$46))))&gt;='Data and Formulas'!$O$54, $AE78))))))))))</f>
        <v>3.7</v>
      </c>
      <c r="T78" s="48">
        <v>3.7</v>
      </c>
      <c r="U78" s="49"/>
      <c r="V78" s="4">
        <v>3.4</v>
      </c>
      <c r="W78" s="4">
        <v>3.5</v>
      </c>
      <c r="X78" s="4">
        <v>3.7</v>
      </c>
      <c r="Y78" s="4">
        <v>3.7</v>
      </c>
      <c r="Z78" s="4">
        <v>3.5</v>
      </c>
      <c r="AA78" s="4">
        <v>3.7</v>
      </c>
      <c r="AB78" s="4">
        <v>3.6</v>
      </c>
      <c r="AC78" s="4">
        <v>3.9</v>
      </c>
      <c r="AD78" s="4">
        <v>3.8</v>
      </c>
      <c r="AE78" s="190">
        <v>3.9</v>
      </c>
    </row>
    <row r="79" spans="2:31" ht="15.75">
      <c r="B79" s="189" t="s">
        <v>30</v>
      </c>
      <c r="C79" s="4"/>
      <c r="D79" s="4">
        <v>10</v>
      </c>
      <c r="E79" s="4">
        <v>12</v>
      </c>
      <c r="F79" s="4">
        <v>15.2</v>
      </c>
      <c r="G79" s="4">
        <v>12.1</v>
      </c>
      <c r="H79" s="190">
        <v>6.5</v>
      </c>
      <c r="L79" s="197">
        <v>2</v>
      </c>
      <c r="R79" s="204">
        <v>40603</v>
      </c>
      <c r="S79" s="47">
        <f>IF(('Data Tool'!$D$10/('Data and Formulas'!$K$41+(('Data Tool'!$D$9*'Data and Formulas'!$K$42)+('Data Tool'!$F$9*'Data and Formulas'!$K$45)+('Data Tool'!$G$9*'Data and Formulas'!$K$46))))&lt;'Data and Formulas'!$G$54, $V79, IF(AND(('Data Tool'!$D$10/('Data and Formulas'!$K$41+(('Data Tool'!$D$9*'Data and Formulas'!$K$42)+('Data Tool'!$F$9*'Data and Formulas'!$K$45)+('Data Tool'!$G$9*'Data and Formulas'!$K$46))))&lt;'Data and Formulas'!$H$54, ('Data Tool'!$D$10/('Data and Formulas'!$K$41+(('Data Tool'!$D$9*'Data and Formulas'!$K$42)+('Data Tool'!$F$9*'Data and Formulas'!$K$45)+('Data Tool'!$G$9*'Data and Formulas'!$K$46)))) &gt;='Data and Formulas'!$G$54), $W79, IF(AND(('Data Tool'!$D$10/('Data and Formulas'!$K$41+(('Data Tool'!$D$9*'Data and Formulas'!$K$42)+('Data Tool'!$F$9*'Data and Formulas'!$K$45)+('Data Tool'!$G$9*'Data and Formulas'!$K$46))))&lt;'Data and Formulas'!$I$54, ('Data Tool'!$D$10/('Data and Formulas'!$K$41+(('Data Tool'!$D$9*'Data and Formulas'!$K$42)+('Data Tool'!$F$9*'Data and Formulas'!$K$45)+('Data Tool'!$G$9*'Data and Formulas'!$K$46)))) &gt;='Data and Formulas'!$H$54), $X79, IF(AND(('Data Tool'!$D$10/('Data and Formulas'!$K$41+(('Data Tool'!$D$9*'Data and Formulas'!$K$42)+('Data Tool'!$F$9*'Data and Formulas'!$K$45)+('Data Tool'!$G$9*'Data and Formulas'!$K$46))))&lt;'Data and Formulas'!$J$54, ('Data Tool'!$D$10/('Data and Formulas'!$K$41+(('Data Tool'!$D$9*'Data and Formulas'!$K$42)+('Data Tool'!$F$9*'Data and Formulas'!$K$45)+('Data Tool'!$G$9*'Data and Formulas'!$K$46)))) &gt;='Data and Formulas'!$I$54), $Y79, IF(AND(('Data Tool'!$D$10/('Data and Formulas'!$K$41+(('Data Tool'!$D$9*'Data and Formulas'!$K$42)+('Data Tool'!$F$9*'Data and Formulas'!$K$45)+('Data Tool'!$G$9*'Data and Formulas'!$K$46))))&lt;'Data and Formulas'!$K$54, ('Data Tool'!$D$10/('Data and Formulas'!$K$41+(('Data Tool'!$D$9*'Data and Formulas'!$K$42)+('Data Tool'!$F$9*'Data and Formulas'!$K$45)+('Data Tool'!$G$9*'Data and Formulas'!$K$46)))) &gt;='Data and Formulas'!$J$54), $Z79, IF(AND(('Data Tool'!$D$10/('Data and Formulas'!$K$41+(('Data Tool'!$D$9*'Data and Formulas'!$K$42)+('Data Tool'!$F$9*'Data and Formulas'!$K$45)+('Data Tool'!$G$9*'Data and Formulas'!$K$46))))&lt;'Data and Formulas'!$L$54, ('Data Tool'!$D$10/('Data and Formulas'!$K$41+(('Data Tool'!$D$9*'Data and Formulas'!$K$42)+('Data Tool'!$F$9*'Data and Formulas'!$K$45)+('Data Tool'!$G$9*'Data and Formulas'!$K$46)))) &gt;='Data and Formulas'!$K$54), $AA79, IF(AND(('Data Tool'!$D$10/('Data and Formulas'!$K$41+(('Data Tool'!$D$9*'Data and Formulas'!$K$42)+('Data Tool'!$F$9*'Data and Formulas'!$K$45)+('Data Tool'!$G$9*'Data and Formulas'!$K$46))))&lt;'Data and Formulas'!$M$54, ('Data Tool'!$D$10/('Data and Formulas'!$K$41+(('Data Tool'!$D$9*'Data and Formulas'!$K$42)+('Data Tool'!$F$9*'Data and Formulas'!$K$45)+('Data Tool'!$G$9*'Data and Formulas'!$K$46)))) &gt;='Data and Formulas'!$L$54), $AB79, IF(AND(('Data Tool'!$D$10/('Data and Formulas'!$K$41+(('Data Tool'!$D$9*'Data and Formulas'!$K$42)+('Data Tool'!$F$9*'Data and Formulas'!$K$45)+('Data Tool'!$G$9*'Data and Formulas'!$K$46))))&lt;'Data and Formulas'!$N$54, ('Data Tool'!$D$10/('Data and Formulas'!$K$41+(('Data Tool'!$D$9*'Data and Formulas'!$K$42)+('Data Tool'!$F$9*'Data and Formulas'!$K$45)+('Data Tool'!$G$9*'Data and Formulas'!$K$46)))) &gt;='Data and Formulas'!$M$54), $AC79, IF(AND(('Data Tool'!$D$10/('Data and Formulas'!$K$41+(('Data Tool'!$D$9*'Data and Formulas'!$K$42)+('Data Tool'!$F$9*'Data and Formulas'!$K$45)+('Data Tool'!$G$9*'Data and Formulas'!$K$46))))&lt;'Data and Formulas'!$O$54, ('Data Tool'!$D$10/('Data and Formulas'!$K$41+(('Data Tool'!$D$9*'Data and Formulas'!$K$42)+('Data Tool'!$F$9*'Data and Formulas'!$K$45)+('Data Tool'!$G$9*'Data and Formulas'!$K$46)))) &gt;='Data and Formulas'!$N$54), $AD79, IF(('Data Tool'!$D$10/('Data and Formulas'!$K$41+(('Data Tool'!$D$9*'Data and Formulas'!$K$42)+('Data Tool'!$F$9*'Data and Formulas'!$K$45)+('Data Tool'!$G$9*'Data and Formulas'!$K$46))))&gt;='Data and Formulas'!$O$54, $AE79))))))))))</f>
        <v>3.5</v>
      </c>
      <c r="T79" s="48">
        <v>3.5</v>
      </c>
      <c r="U79" s="49"/>
      <c r="V79" s="4">
        <v>3.3</v>
      </c>
      <c r="W79" s="4">
        <v>3.3</v>
      </c>
      <c r="X79" s="4">
        <v>3.5</v>
      </c>
      <c r="Y79" s="4">
        <v>3.5</v>
      </c>
      <c r="Z79" s="4">
        <v>3.4</v>
      </c>
      <c r="AA79" s="4">
        <v>3.5</v>
      </c>
      <c r="AB79" s="4">
        <v>3.5</v>
      </c>
      <c r="AC79" s="4">
        <v>3.7</v>
      </c>
      <c r="AD79" s="4">
        <v>3.6</v>
      </c>
      <c r="AE79" s="190">
        <v>3.7</v>
      </c>
    </row>
    <row r="80" spans="2:31" ht="15.75">
      <c r="B80" s="189" t="s">
        <v>31</v>
      </c>
      <c r="C80" s="4"/>
      <c r="D80" s="4">
        <v>19.100000000000001</v>
      </c>
      <c r="E80" s="4">
        <v>31.9</v>
      </c>
      <c r="F80" s="4">
        <v>29.9</v>
      </c>
      <c r="G80" s="4">
        <v>19</v>
      </c>
      <c r="H80" s="190">
        <v>9.6</v>
      </c>
      <c r="L80" s="197">
        <v>3</v>
      </c>
      <c r="R80" s="204">
        <v>40634</v>
      </c>
      <c r="S80" s="47">
        <f>IF(('Data Tool'!$D$10/('Data and Formulas'!$K$41+(('Data Tool'!$D$9*'Data and Formulas'!$K$42)+('Data Tool'!$F$9*'Data and Formulas'!$K$45)+('Data Tool'!$G$9*'Data and Formulas'!$K$46))))&lt;'Data and Formulas'!$G$54, $V80, IF(AND(('Data Tool'!$D$10/('Data and Formulas'!$K$41+(('Data Tool'!$D$9*'Data and Formulas'!$K$42)+('Data Tool'!$F$9*'Data and Formulas'!$K$45)+('Data Tool'!$G$9*'Data and Formulas'!$K$46))))&lt;'Data and Formulas'!$H$54, ('Data Tool'!$D$10/('Data and Formulas'!$K$41+(('Data Tool'!$D$9*'Data and Formulas'!$K$42)+('Data Tool'!$F$9*'Data and Formulas'!$K$45)+('Data Tool'!$G$9*'Data and Formulas'!$K$46)))) &gt;='Data and Formulas'!$G$54), $W80, IF(AND(('Data Tool'!$D$10/('Data and Formulas'!$K$41+(('Data Tool'!$D$9*'Data and Formulas'!$K$42)+('Data Tool'!$F$9*'Data and Formulas'!$K$45)+('Data Tool'!$G$9*'Data and Formulas'!$K$46))))&lt;'Data and Formulas'!$I$54, ('Data Tool'!$D$10/('Data and Formulas'!$K$41+(('Data Tool'!$D$9*'Data and Formulas'!$K$42)+('Data Tool'!$F$9*'Data and Formulas'!$K$45)+('Data Tool'!$G$9*'Data and Formulas'!$K$46)))) &gt;='Data and Formulas'!$H$54), $X80, IF(AND(('Data Tool'!$D$10/('Data and Formulas'!$K$41+(('Data Tool'!$D$9*'Data and Formulas'!$K$42)+('Data Tool'!$F$9*'Data and Formulas'!$K$45)+('Data Tool'!$G$9*'Data and Formulas'!$K$46))))&lt;'Data and Formulas'!$J$54, ('Data Tool'!$D$10/('Data and Formulas'!$K$41+(('Data Tool'!$D$9*'Data and Formulas'!$K$42)+('Data Tool'!$F$9*'Data and Formulas'!$K$45)+('Data Tool'!$G$9*'Data and Formulas'!$K$46)))) &gt;='Data and Formulas'!$I$54), $Y80, IF(AND(('Data Tool'!$D$10/('Data and Formulas'!$K$41+(('Data Tool'!$D$9*'Data and Formulas'!$K$42)+('Data Tool'!$F$9*'Data and Formulas'!$K$45)+('Data Tool'!$G$9*'Data and Formulas'!$K$46))))&lt;'Data and Formulas'!$K$54, ('Data Tool'!$D$10/('Data and Formulas'!$K$41+(('Data Tool'!$D$9*'Data and Formulas'!$K$42)+('Data Tool'!$F$9*'Data and Formulas'!$K$45)+('Data Tool'!$G$9*'Data and Formulas'!$K$46)))) &gt;='Data and Formulas'!$J$54), $Z80, IF(AND(('Data Tool'!$D$10/('Data and Formulas'!$K$41+(('Data Tool'!$D$9*'Data and Formulas'!$K$42)+('Data Tool'!$F$9*'Data and Formulas'!$K$45)+('Data Tool'!$G$9*'Data and Formulas'!$K$46))))&lt;'Data and Formulas'!$L$54, ('Data Tool'!$D$10/('Data and Formulas'!$K$41+(('Data Tool'!$D$9*'Data and Formulas'!$K$42)+('Data Tool'!$F$9*'Data and Formulas'!$K$45)+('Data Tool'!$G$9*'Data and Formulas'!$K$46)))) &gt;='Data and Formulas'!$K$54), $AA80, IF(AND(('Data Tool'!$D$10/('Data and Formulas'!$K$41+(('Data Tool'!$D$9*'Data and Formulas'!$K$42)+('Data Tool'!$F$9*'Data and Formulas'!$K$45)+('Data Tool'!$G$9*'Data and Formulas'!$K$46))))&lt;'Data and Formulas'!$M$54, ('Data Tool'!$D$10/('Data and Formulas'!$K$41+(('Data Tool'!$D$9*'Data and Formulas'!$K$42)+('Data Tool'!$F$9*'Data and Formulas'!$K$45)+('Data Tool'!$G$9*'Data and Formulas'!$K$46)))) &gt;='Data and Formulas'!$L$54), $AB80, IF(AND(('Data Tool'!$D$10/('Data and Formulas'!$K$41+(('Data Tool'!$D$9*'Data and Formulas'!$K$42)+('Data Tool'!$F$9*'Data and Formulas'!$K$45)+('Data Tool'!$G$9*'Data and Formulas'!$K$46))))&lt;'Data and Formulas'!$N$54, ('Data Tool'!$D$10/('Data and Formulas'!$K$41+(('Data Tool'!$D$9*'Data and Formulas'!$K$42)+('Data Tool'!$F$9*'Data and Formulas'!$K$45)+('Data Tool'!$G$9*'Data and Formulas'!$K$46)))) &gt;='Data and Formulas'!$M$54), $AC80, IF(AND(('Data Tool'!$D$10/('Data and Formulas'!$K$41+(('Data Tool'!$D$9*'Data and Formulas'!$K$42)+('Data Tool'!$F$9*'Data and Formulas'!$K$45)+('Data Tool'!$G$9*'Data and Formulas'!$K$46))))&lt;'Data and Formulas'!$O$54, ('Data Tool'!$D$10/('Data and Formulas'!$K$41+(('Data Tool'!$D$9*'Data and Formulas'!$K$42)+('Data Tool'!$F$9*'Data and Formulas'!$K$45)+('Data Tool'!$G$9*'Data and Formulas'!$K$46)))) &gt;='Data and Formulas'!$N$54), $AD80, IF(('Data Tool'!$D$10/('Data and Formulas'!$K$41+(('Data Tool'!$D$9*'Data and Formulas'!$K$42)+('Data Tool'!$F$9*'Data and Formulas'!$K$45)+('Data Tool'!$G$9*'Data and Formulas'!$K$46))))&gt;='Data and Formulas'!$O$54, $AE80))))))))))</f>
        <v>3.8</v>
      </c>
      <c r="T80" s="48">
        <v>3.8</v>
      </c>
      <c r="U80" s="49"/>
      <c r="V80" s="4">
        <v>3.8</v>
      </c>
      <c r="W80" s="4">
        <v>3.8</v>
      </c>
      <c r="X80" s="4">
        <v>3.9</v>
      </c>
      <c r="Y80" s="4">
        <v>3.8</v>
      </c>
      <c r="Z80" s="4">
        <v>3.7</v>
      </c>
      <c r="AA80" s="4">
        <v>3.8</v>
      </c>
      <c r="AB80" s="4">
        <v>3.8</v>
      </c>
      <c r="AC80" s="4">
        <v>4</v>
      </c>
      <c r="AD80" s="4">
        <v>3.9</v>
      </c>
      <c r="AE80" s="190">
        <v>4</v>
      </c>
    </row>
    <row r="81" spans="2:31" ht="15.75">
      <c r="B81" s="189" t="s">
        <v>32</v>
      </c>
      <c r="C81" s="4"/>
      <c r="D81" s="4">
        <v>122.5</v>
      </c>
      <c r="E81" s="4">
        <v>88</v>
      </c>
      <c r="F81" s="4">
        <v>61.1</v>
      </c>
      <c r="G81" s="4">
        <v>55.4</v>
      </c>
      <c r="H81" s="190">
        <v>43.3</v>
      </c>
      <c r="L81" s="197">
        <v>4</v>
      </c>
      <c r="R81" s="204">
        <v>40664</v>
      </c>
      <c r="S81" s="47">
        <f>IF(('Data Tool'!$D$10/('Data and Formulas'!$K$41+(('Data Tool'!$D$9*'Data and Formulas'!$K$42)+('Data Tool'!$F$9*'Data and Formulas'!$K$45)+('Data Tool'!$G$9*'Data and Formulas'!$K$46))))&lt;'Data and Formulas'!$G$54, $V81, IF(AND(('Data Tool'!$D$10/('Data and Formulas'!$K$41+(('Data Tool'!$D$9*'Data and Formulas'!$K$42)+('Data Tool'!$F$9*'Data and Formulas'!$K$45)+('Data Tool'!$G$9*'Data and Formulas'!$K$46))))&lt;'Data and Formulas'!$H$54, ('Data Tool'!$D$10/('Data and Formulas'!$K$41+(('Data Tool'!$D$9*'Data and Formulas'!$K$42)+('Data Tool'!$F$9*'Data and Formulas'!$K$45)+('Data Tool'!$G$9*'Data and Formulas'!$K$46)))) &gt;='Data and Formulas'!$G$54), $W81, IF(AND(('Data Tool'!$D$10/('Data and Formulas'!$K$41+(('Data Tool'!$D$9*'Data and Formulas'!$K$42)+('Data Tool'!$F$9*'Data and Formulas'!$K$45)+('Data Tool'!$G$9*'Data and Formulas'!$K$46))))&lt;'Data and Formulas'!$I$54, ('Data Tool'!$D$10/('Data and Formulas'!$K$41+(('Data Tool'!$D$9*'Data and Formulas'!$K$42)+('Data Tool'!$F$9*'Data and Formulas'!$K$45)+('Data Tool'!$G$9*'Data and Formulas'!$K$46)))) &gt;='Data and Formulas'!$H$54), $X81, IF(AND(('Data Tool'!$D$10/('Data and Formulas'!$K$41+(('Data Tool'!$D$9*'Data and Formulas'!$K$42)+('Data Tool'!$F$9*'Data and Formulas'!$K$45)+('Data Tool'!$G$9*'Data and Formulas'!$K$46))))&lt;'Data and Formulas'!$J$54, ('Data Tool'!$D$10/('Data and Formulas'!$K$41+(('Data Tool'!$D$9*'Data and Formulas'!$K$42)+('Data Tool'!$F$9*'Data and Formulas'!$K$45)+('Data Tool'!$G$9*'Data and Formulas'!$K$46)))) &gt;='Data and Formulas'!$I$54), $Y81, IF(AND(('Data Tool'!$D$10/('Data and Formulas'!$K$41+(('Data Tool'!$D$9*'Data and Formulas'!$K$42)+('Data Tool'!$F$9*'Data and Formulas'!$K$45)+('Data Tool'!$G$9*'Data and Formulas'!$K$46))))&lt;'Data and Formulas'!$K$54, ('Data Tool'!$D$10/('Data and Formulas'!$K$41+(('Data Tool'!$D$9*'Data and Formulas'!$K$42)+('Data Tool'!$F$9*'Data and Formulas'!$K$45)+('Data Tool'!$G$9*'Data and Formulas'!$K$46)))) &gt;='Data and Formulas'!$J$54), $Z81, IF(AND(('Data Tool'!$D$10/('Data and Formulas'!$K$41+(('Data Tool'!$D$9*'Data and Formulas'!$K$42)+('Data Tool'!$F$9*'Data and Formulas'!$K$45)+('Data Tool'!$G$9*'Data and Formulas'!$K$46))))&lt;'Data and Formulas'!$L$54, ('Data Tool'!$D$10/('Data and Formulas'!$K$41+(('Data Tool'!$D$9*'Data and Formulas'!$K$42)+('Data Tool'!$F$9*'Data and Formulas'!$K$45)+('Data Tool'!$G$9*'Data and Formulas'!$K$46)))) &gt;='Data and Formulas'!$K$54), $AA81, IF(AND(('Data Tool'!$D$10/('Data and Formulas'!$K$41+(('Data Tool'!$D$9*'Data and Formulas'!$K$42)+('Data Tool'!$F$9*'Data and Formulas'!$K$45)+('Data Tool'!$G$9*'Data and Formulas'!$K$46))))&lt;'Data and Formulas'!$M$54, ('Data Tool'!$D$10/('Data and Formulas'!$K$41+(('Data Tool'!$D$9*'Data and Formulas'!$K$42)+('Data Tool'!$F$9*'Data and Formulas'!$K$45)+('Data Tool'!$G$9*'Data and Formulas'!$K$46)))) &gt;='Data and Formulas'!$L$54), $AB81, IF(AND(('Data Tool'!$D$10/('Data and Formulas'!$K$41+(('Data Tool'!$D$9*'Data and Formulas'!$K$42)+('Data Tool'!$F$9*'Data and Formulas'!$K$45)+('Data Tool'!$G$9*'Data and Formulas'!$K$46))))&lt;'Data and Formulas'!$N$54, ('Data Tool'!$D$10/('Data and Formulas'!$K$41+(('Data Tool'!$D$9*'Data and Formulas'!$K$42)+('Data Tool'!$F$9*'Data and Formulas'!$K$45)+('Data Tool'!$G$9*'Data and Formulas'!$K$46)))) &gt;='Data and Formulas'!$M$54), $AC81, IF(AND(('Data Tool'!$D$10/('Data and Formulas'!$K$41+(('Data Tool'!$D$9*'Data and Formulas'!$K$42)+('Data Tool'!$F$9*'Data and Formulas'!$K$45)+('Data Tool'!$G$9*'Data and Formulas'!$K$46))))&lt;'Data and Formulas'!$O$54, ('Data Tool'!$D$10/('Data and Formulas'!$K$41+(('Data Tool'!$D$9*'Data and Formulas'!$K$42)+('Data Tool'!$F$9*'Data and Formulas'!$K$45)+('Data Tool'!$G$9*'Data and Formulas'!$K$46)))) &gt;='Data and Formulas'!$N$54), $AD81, IF(('Data Tool'!$D$10/('Data and Formulas'!$K$41+(('Data Tool'!$D$9*'Data and Formulas'!$K$42)+('Data Tool'!$F$9*'Data and Formulas'!$K$45)+('Data Tool'!$G$9*'Data and Formulas'!$K$46))))&gt;='Data and Formulas'!$O$54, $AE81))))))))))</f>
        <v>4</v>
      </c>
      <c r="T81" s="48">
        <v>3.8</v>
      </c>
      <c r="U81" s="49"/>
      <c r="V81" s="4">
        <v>3.9</v>
      </c>
      <c r="W81" s="4">
        <v>3.9</v>
      </c>
      <c r="X81" s="4">
        <v>4</v>
      </c>
      <c r="Y81" s="4">
        <v>4</v>
      </c>
      <c r="Z81" s="4">
        <v>3.8</v>
      </c>
      <c r="AA81" s="4">
        <v>3.9</v>
      </c>
      <c r="AB81" s="4">
        <v>3.8</v>
      </c>
      <c r="AC81" s="4">
        <v>4</v>
      </c>
      <c r="AD81" s="4">
        <v>3.8</v>
      </c>
      <c r="AE81" s="190">
        <v>3.9</v>
      </c>
    </row>
    <row r="82" spans="2:31" ht="15.75">
      <c r="B82" s="189" t="s">
        <v>33</v>
      </c>
      <c r="C82" s="4"/>
      <c r="D82" s="4">
        <v>29.1</v>
      </c>
      <c r="E82" s="4">
        <v>38.4</v>
      </c>
      <c r="F82" s="4">
        <v>50.7</v>
      </c>
      <c r="G82" s="4">
        <v>38.4</v>
      </c>
      <c r="H82" s="190">
        <v>27.2</v>
      </c>
      <c r="L82" s="197">
        <v>5</v>
      </c>
      <c r="R82" s="204">
        <v>40695</v>
      </c>
      <c r="S82" s="47">
        <f>IF(('Data Tool'!$D$10/('Data and Formulas'!$K$41+(('Data Tool'!$D$9*'Data and Formulas'!$K$42)+('Data Tool'!$F$9*'Data and Formulas'!$K$45)+('Data Tool'!$G$9*'Data and Formulas'!$K$46))))&lt;'Data and Formulas'!$G$54, $V82, IF(AND(('Data Tool'!$D$10/('Data and Formulas'!$K$41+(('Data Tool'!$D$9*'Data and Formulas'!$K$42)+('Data Tool'!$F$9*'Data and Formulas'!$K$45)+('Data Tool'!$G$9*'Data and Formulas'!$K$46))))&lt;'Data and Formulas'!$H$54, ('Data Tool'!$D$10/('Data and Formulas'!$K$41+(('Data Tool'!$D$9*'Data and Formulas'!$K$42)+('Data Tool'!$F$9*'Data and Formulas'!$K$45)+('Data Tool'!$G$9*'Data and Formulas'!$K$46)))) &gt;='Data and Formulas'!$G$54), $W82, IF(AND(('Data Tool'!$D$10/('Data and Formulas'!$K$41+(('Data Tool'!$D$9*'Data and Formulas'!$K$42)+('Data Tool'!$F$9*'Data and Formulas'!$K$45)+('Data Tool'!$G$9*'Data and Formulas'!$K$46))))&lt;'Data and Formulas'!$I$54, ('Data Tool'!$D$10/('Data and Formulas'!$K$41+(('Data Tool'!$D$9*'Data and Formulas'!$K$42)+('Data Tool'!$F$9*'Data and Formulas'!$K$45)+('Data Tool'!$G$9*'Data and Formulas'!$K$46)))) &gt;='Data and Formulas'!$H$54), $X82, IF(AND(('Data Tool'!$D$10/('Data and Formulas'!$K$41+(('Data Tool'!$D$9*'Data and Formulas'!$K$42)+('Data Tool'!$F$9*'Data and Formulas'!$K$45)+('Data Tool'!$G$9*'Data and Formulas'!$K$46))))&lt;'Data and Formulas'!$J$54, ('Data Tool'!$D$10/('Data and Formulas'!$K$41+(('Data Tool'!$D$9*'Data and Formulas'!$K$42)+('Data Tool'!$F$9*'Data and Formulas'!$K$45)+('Data Tool'!$G$9*'Data and Formulas'!$K$46)))) &gt;='Data and Formulas'!$I$54), $Y82, IF(AND(('Data Tool'!$D$10/('Data and Formulas'!$K$41+(('Data Tool'!$D$9*'Data and Formulas'!$K$42)+('Data Tool'!$F$9*'Data and Formulas'!$K$45)+('Data Tool'!$G$9*'Data and Formulas'!$K$46))))&lt;'Data and Formulas'!$K$54, ('Data Tool'!$D$10/('Data and Formulas'!$K$41+(('Data Tool'!$D$9*'Data and Formulas'!$K$42)+('Data Tool'!$F$9*'Data and Formulas'!$K$45)+('Data Tool'!$G$9*'Data and Formulas'!$K$46)))) &gt;='Data and Formulas'!$J$54), $Z82, IF(AND(('Data Tool'!$D$10/('Data and Formulas'!$K$41+(('Data Tool'!$D$9*'Data and Formulas'!$K$42)+('Data Tool'!$F$9*'Data and Formulas'!$K$45)+('Data Tool'!$G$9*'Data and Formulas'!$K$46))))&lt;'Data and Formulas'!$L$54, ('Data Tool'!$D$10/('Data and Formulas'!$K$41+(('Data Tool'!$D$9*'Data and Formulas'!$K$42)+('Data Tool'!$F$9*'Data and Formulas'!$K$45)+('Data Tool'!$G$9*'Data and Formulas'!$K$46)))) &gt;='Data and Formulas'!$K$54), $AA82, IF(AND(('Data Tool'!$D$10/('Data and Formulas'!$K$41+(('Data Tool'!$D$9*'Data and Formulas'!$K$42)+('Data Tool'!$F$9*'Data and Formulas'!$K$45)+('Data Tool'!$G$9*'Data and Formulas'!$K$46))))&lt;'Data and Formulas'!$M$54, ('Data Tool'!$D$10/('Data and Formulas'!$K$41+(('Data Tool'!$D$9*'Data and Formulas'!$K$42)+('Data Tool'!$F$9*'Data and Formulas'!$K$45)+('Data Tool'!$G$9*'Data and Formulas'!$K$46)))) &gt;='Data and Formulas'!$L$54), $AB82, IF(AND(('Data Tool'!$D$10/('Data and Formulas'!$K$41+(('Data Tool'!$D$9*'Data and Formulas'!$K$42)+('Data Tool'!$F$9*'Data and Formulas'!$K$45)+('Data Tool'!$G$9*'Data and Formulas'!$K$46))))&lt;'Data and Formulas'!$N$54, ('Data Tool'!$D$10/('Data and Formulas'!$K$41+(('Data Tool'!$D$9*'Data and Formulas'!$K$42)+('Data Tool'!$F$9*'Data and Formulas'!$K$45)+('Data Tool'!$G$9*'Data and Formulas'!$K$46)))) &gt;='Data and Formulas'!$M$54), $AC82, IF(AND(('Data Tool'!$D$10/('Data and Formulas'!$K$41+(('Data Tool'!$D$9*'Data and Formulas'!$K$42)+('Data Tool'!$F$9*'Data and Formulas'!$K$45)+('Data Tool'!$G$9*'Data and Formulas'!$K$46))))&lt;'Data and Formulas'!$O$54, ('Data Tool'!$D$10/('Data and Formulas'!$K$41+(('Data Tool'!$D$9*'Data and Formulas'!$K$42)+('Data Tool'!$F$9*'Data and Formulas'!$K$45)+('Data Tool'!$G$9*'Data and Formulas'!$K$46)))) &gt;='Data and Formulas'!$N$54), $AD82, IF(('Data Tool'!$D$10/('Data and Formulas'!$K$41+(('Data Tool'!$D$9*'Data and Formulas'!$K$42)+('Data Tool'!$F$9*'Data and Formulas'!$K$45)+('Data Tool'!$G$9*'Data and Formulas'!$K$46))))&gt;='Data and Formulas'!$O$54, $AE82))))))))))</f>
        <v>3.9</v>
      </c>
      <c r="T82" s="48">
        <v>3.6</v>
      </c>
      <c r="U82" s="49"/>
      <c r="V82" s="4">
        <v>3.8</v>
      </c>
      <c r="W82" s="4">
        <v>3.8</v>
      </c>
      <c r="X82" s="4">
        <v>3.9</v>
      </c>
      <c r="Y82" s="4">
        <v>3.9</v>
      </c>
      <c r="Z82" s="4">
        <v>3.7</v>
      </c>
      <c r="AA82" s="4">
        <v>3.8</v>
      </c>
      <c r="AB82" s="4">
        <v>3.7</v>
      </c>
      <c r="AC82" s="4">
        <v>3.8</v>
      </c>
      <c r="AD82" s="4">
        <v>3.7</v>
      </c>
      <c r="AE82" s="190">
        <v>3.8</v>
      </c>
    </row>
    <row r="83" spans="2:31" ht="15.75">
      <c r="B83" s="189" t="s">
        <v>34</v>
      </c>
      <c r="C83" s="4"/>
      <c r="D83" s="4">
        <v>2.6</v>
      </c>
      <c r="E83" s="4">
        <v>6.2</v>
      </c>
      <c r="F83" s="4">
        <v>9.4</v>
      </c>
      <c r="G83" s="4">
        <v>9.4</v>
      </c>
      <c r="H83" s="190">
        <v>7</v>
      </c>
      <c r="L83" s="197">
        <v>6</v>
      </c>
      <c r="R83" s="204">
        <v>40725</v>
      </c>
      <c r="S83" s="47">
        <f>IF(('Data Tool'!$D$10/('Data and Formulas'!$K$41+(('Data Tool'!$D$9*'Data and Formulas'!$K$42)+('Data Tool'!$F$9*'Data and Formulas'!$K$45)+('Data Tool'!$G$9*'Data and Formulas'!$K$46))))&lt;'Data and Formulas'!$G$54, $V83, IF(AND(('Data Tool'!$D$10/('Data and Formulas'!$K$41+(('Data Tool'!$D$9*'Data and Formulas'!$K$42)+('Data Tool'!$F$9*'Data and Formulas'!$K$45)+('Data Tool'!$G$9*'Data and Formulas'!$K$46))))&lt;'Data and Formulas'!$H$54, ('Data Tool'!$D$10/('Data and Formulas'!$K$41+(('Data Tool'!$D$9*'Data and Formulas'!$K$42)+('Data Tool'!$F$9*'Data and Formulas'!$K$45)+('Data Tool'!$G$9*'Data and Formulas'!$K$46)))) &gt;='Data and Formulas'!$G$54), $W83, IF(AND(('Data Tool'!$D$10/('Data and Formulas'!$K$41+(('Data Tool'!$D$9*'Data and Formulas'!$K$42)+('Data Tool'!$F$9*'Data and Formulas'!$K$45)+('Data Tool'!$G$9*'Data and Formulas'!$K$46))))&lt;'Data and Formulas'!$I$54, ('Data Tool'!$D$10/('Data and Formulas'!$K$41+(('Data Tool'!$D$9*'Data and Formulas'!$K$42)+('Data Tool'!$F$9*'Data and Formulas'!$K$45)+('Data Tool'!$G$9*'Data and Formulas'!$K$46)))) &gt;='Data and Formulas'!$H$54), $X83, IF(AND(('Data Tool'!$D$10/('Data and Formulas'!$K$41+(('Data Tool'!$D$9*'Data and Formulas'!$K$42)+('Data Tool'!$F$9*'Data and Formulas'!$K$45)+('Data Tool'!$G$9*'Data and Formulas'!$K$46))))&lt;'Data and Formulas'!$J$54, ('Data Tool'!$D$10/('Data and Formulas'!$K$41+(('Data Tool'!$D$9*'Data and Formulas'!$K$42)+('Data Tool'!$F$9*'Data and Formulas'!$K$45)+('Data Tool'!$G$9*'Data and Formulas'!$K$46)))) &gt;='Data and Formulas'!$I$54), $Y83, IF(AND(('Data Tool'!$D$10/('Data and Formulas'!$K$41+(('Data Tool'!$D$9*'Data and Formulas'!$K$42)+('Data Tool'!$F$9*'Data and Formulas'!$K$45)+('Data Tool'!$G$9*'Data and Formulas'!$K$46))))&lt;'Data and Formulas'!$K$54, ('Data Tool'!$D$10/('Data and Formulas'!$K$41+(('Data Tool'!$D$9*'Data and Formulas'!$K$42)+('Data Tool'!$F$9*'Data and Formulas'!$K$45)+('Data Tool'!$G$9*'Data and Formulas'!$K$46)))) &gt;='Data and Formulas'!$J$54), $Z83, IF(AND(('Data Tool'!$D$10/('Data and Formulas'!$K$41+(('Data Tool'!$D$9*'Data and Formulas'!$K$42)+('Data Tool'!$F$9*'Data and Formulas'!$K$45)+('Data Tool'!$G$9*'Data and Formulas'!$K$46))))&lt;'Data and Formulas'!$L$54, ('Data Tool'!$D$10/('Data and Formulas'!$K$41+(('Data Tool'!$D$9*'Data and Formulas'!$K$42)+('Data Tool'!$F$9*'Data and Formulas'!$K$45)+('Data Tool'!$G$9*'Data and Formulas'!$K$46)))) &gt;='Data and Formulas'!$K$54), $AA83, IF(AND(('Data Tool'!$D$10/('Data and Formulas'!$K$41+(('Data Tool'!$D$9*'Data and Formulas'!$K$42)+('Data Tool'!$F$9*'Data and Formulas'!$K$45)+('Data Tool'!$G$9*'Data and Formulas'!$K$46))))&lt;'Data and Formulas'!$M$54, ('Data Tool'!$D$10/('Data and Formulas'!$K$41+(('Data Tool'!$D$9*'Data and Formulas'!$K$42)+('Data Tool'!$F$9*'Data and Formulas'!$K$45)+('Data Tool'!$G$9*'Data and Formulas'!$K$46)))) &gt;='Data and Formulas'!$L$54), $AB83, IF(AND(('Data Tool'!$D$10/('Data and Formulas'!$K$41+(('Data Tool'!$D$9*'Data and Formulas'!$K$42)+('Data Tool'!$F$9*'Data and Formulas'!$K$45)+('Data Tool'!$G$9*'Data and Formulas'!$K$46))))&lt;'Data and Formulas'!$N$54, ('Data Tool'!$D$10/('Data and Formulas'!$K$41+(('Data Tool'!$D$9*'Data and Formulas'!$K$42)+('Data Tool'!$F$9*'Data and Formulas'!$K$45)+('Data Tool'!$G$9*'Data and Formulas'!$K$46)))) &gt;='Data and Formulas'!$M$54), $AC83, IF(AND(('Data Tool'!$D$10/('Data and Formulas'!$K$41+(('Data Tool'!$D$9*'Data and Formulas'!$K$42)+('Data Tool'!$F$9*'Data and Formulas'!$K$45)+('Data Tool'!$G$9*'Data and Formulas'!$K$46))))&lt;'Data and Formulas'!$O$54, ('Data Tool'!$D$10/('Data and Formulas'!$K$41+(('Data Tool'!$D$9*'Data and Formulas'!$K$42)+('Data Tool'!$F$9*'Data and Formulas'!$K$45)+('Data Tool'!$G$9*'Data and Formulas'!$K$46)))) &gt;='Data and Formulas'!$N$54), $AD83, IF(('Data Tool'!$D$10/('Data and Formulas'!$K$41+(('Data Tool'!$D$9*'Data and Formulas'!$K$42)+('Data Tool'!$F$9*'Data and Formulas'!$K$45)+('Data Tool'!$G$9*'Data and Formulas'!$K$46))))&gt;='Data and Formulas'!$O$54, $AE83))))))))))</f>
        <v>4</v>
      </c>
      <c r="T83" s="48">
        <v>3.8</v>
      </c>
      <c r="U83" s="49"/>
      <c r="V83" s="4">
        <v>4</v>
      </c>
      <c r="W83" s="4">
        <v>4</v>
      </c>
      <c r="X83" s="4">
        <v>4.0999999999999996</v>
      </c>
      <c r="Y83" s="4">
        <v>4</v>
      </c>
      <c r="Z83" s="4">
        <v>3.9</v>
      </c>
      <c r="AA83" s="4">
        <v>4</v>
      </c>
      <c r="AB83" s="4">
        <v>3.9</v>
      </c>
      <c r="AC83" s="4">
        <v>3.9</v>
      </c>
      <c r="AD83" s="4">
        <v>3.8</v>
      </c>
      <c r="AE83" s="190">
        <v>3.9</v>
      </c>
    </row>
    <row r="84" spans="2:31" ht="15.75">
      <c r="B84" s="189" t="s">
        <v>35</v>
      </c>
      <c r="C84" s="4"/>
      <c r="D84" s="4">
        <v>68.599999999999994</v>
      </c>
      <c r="E84" s="4">
        <v>94.4</v>
      </c>
      <c r="F84" s="4">
        <v>95.3</v>
      </c>
      <c r="G84" s="4">
        <v>71.5</v>
      </c>
      <c r="H84" s="190">
        <v>29.7</v>
      </c>
      <c r="L84" s="197">
        <v>7</v>
      </c>
      <c r="R84" s="204">
        <v>40756</v>
      </c>
      <c r="S84" s="47">
        <f>IF(('Data Tool'!$D$10/('Data and Formulas'!$K$41+(('Data Tool'!$D$9*'Data and Formulas'!$K$42)+('Data Tool'!$F$9*'Data and Formulas'!$K$45)+('Data Tool'!$G$9*'Data and Formulas'!$K$46))))&lt;'Data and Formulas'!$G$54, $V84, IF(AND(('Data Tool'!$D$10/('Data and Formulas'!$K$41+(('Data Tool'!$D$9*'Data and Formulas'!$K$42)+('Data Tool'!$F$9*'Data and Formulas'!$K$45)+('Data Tool'!$G$9*'Data and Formulas'!$K$46))))&lt;'Data and Formulas'!$H$54, ('Data Tool'!$D$10/('Data and Formulas'!$K$41+(('Data Tool'!$D$9*'Data and Formulas'!$K$42)+('Data Tool'!$F$9*'Data and Formulas'!$K$45)+('Data Tool'!$G$9*'Data and Formulas'!$K$46)))) &gt;='Data and Formulas'!$G$54), $W84, IF(AND(('Data Tool'!$D$10/('Data and Formulas'!$K$41+(('Data Tool'!$D$9*'Data and Formulas'!$K$42)+('Data Tool'!$F$9*'Data and Formulas'!$K$45)+('Data Tool'!$G$9*'Data and Formulas'!$K$46))))&lt;'Data and Formulas'!$I$54, ('Data Tool'!$D$10/('Data and Formulas'!$K$41+(('Data Tool'!$D$9*'Data and Formulas'!$K$42)+('Data Tool'!$F$9*'Data and Formulas'!$K$45)+('Data Tool'!$G$9*'Data and Formulas'!$K$46)))) &gt;='Data and Formulas'!$H$54), $X84, IF(AND(('Data Tool'!$D$10/('Data and Formulas'!$K$41+(('Data Tool'!$D$9*'Data and Formulas'!$K$42)+('Data Tool'!$F$9*'Data and Formulas'!$K$45)+('Data Tool'!$G$9*'Data and Formulas'!$K$46))))&lt;'Data and Formulas'!$J$54, ('Data Tool'!$D$10/('Data and Formulas'!$K$41+(('Data Tool'!$D$9*'Data and Formulas'!$K$42)+('Data Tool'!$F$9*'Data and Formulas'!$K$45)+('Data Tool'!$G$9*'Data and Formulas'!$K$46)))) &gt;='Data and Formulas'!$I$54), $Y84, IF(AND(('Data Tool'!$D$10/('Data and Formulas'!$K$41+(('Data Tool'!$D$9*'Data and Formulas'!$K$42)+('Data Tool'!$F$9*'Data and Formulas'!$K$45)+('Data Tool'!$G$9*'Data and Formulas'!$K$46))))&lt;'Data and Formulas'!$K$54, ('Data Tool'!$D$10/('Data and Formulas'!$K$41+(('Data Tool'!$D$9*'Data and Formulas'!$K$42)+('Data Tool'!$F$9*'Data and Formulas'!$K$45)+('Data Tool'!$G$9*'Data and Formulas'!$K$46)))) &gt;='Data and Formulas'!$J$54), $Z84, IF(AND(('Data Tool'!$D$10/('Data and Formulas'!$K$41+(('Data Tool'!$D$9*'Data and Formulas'!$K$42)+('Data Tool'!$F$9*'Data and Formulas'!$K$45)+('Data Tool'!$G$9*'Data and Formulas'!$K$46))))&lt;'Data and Formulas'!$L$54, ('Data Tool'!$D$10/('Data and Formulas'!$K$41+(('Data Tool'!$D$9*'Data and Formulas'!$K$42)+('Data Tool'!$F$9*'Data and Formulas'!$K$45)+('Data Tool'!$G$9*'Data and Formulas'!$K$46)))) &gt;='Data and Formulas'!$K$54), $AA84, IF(AND(('Data Tool'!$D$10/('Data and Formulas'!$K$41+(('Data Tool'!$D$9*'Data and Formulas'!$K$42)+('Data Tool'!$F$9*'Data and Formulas'!$K$45)+('Data Tool'!$G$9*'Data and Formulas'!$K$46))))&lt;'Data and Formulas'!$M$54, ('Data Tool'!$D$10/('Data and Formulas'!$K$41+(('Data Tool'!$D$9*'Data and Formulas'!$K$42)+('Data Tool'!$F$9*'Data and Formulas'!$K$45)+('Data Tool'!$G$9*'Data and Formulas'!$K$46)))) &gt;='Data and Formulas'!$L$54), $AB84, IF(AND(('Data Tool'!$D$10/('Data and Formulas'!$K$41+(('Data Tool'!$D$9*'Data and Formulas'!$K$42)+('Data Tool'!$F$9*'Data and Formulas'!$K$45)+('Data Tool'!$G$9*'Data and Formulas'!$K$46))))&lt;'Data and Formulas'!$N$54, ('Data Tool'!$D$10/('Data and Formulas'!$K$41+(('Data Tool'!$D$9*'Data and Formulas'!$K$42)+('Data Tool'!$F$9*'Data and Formulas'!$K$45)+('Data Tool'!$G$9*'Data and Formulas'!$K$46)))) &gt;='Data and Formulas'!$M$54), $AC84, IF(AND(('Data Tool'!$D$10/('Data and Formulas'!$K$41+(('Data Tool'!$D$9*'Data and Formulas'!$K$42)+('Data Tool'!$F$9*'Data and Formulas'!$K$45)+('Data Tool'!$G$9*'Data and Formulas'!$K$46))))&lt;'Data and Formulas'!$O$54, ('Data Tool'!$D$10/('Data and Formulas'!$K$41+(('Data Tool'!$D$9*'Data and Formulas'!$K$42)+('Data Tool'!$F$9*'Data and Formulas'!$K$45)+('Data Tool'!$G$9*'Data and Formulas'!$K$46)))) &gt;='Data and Formulas'!$N$54), $AD84, IF(('Data Tool'!$D$10/('Data and Formulas'!$K$41+(('Data Tool'!$D$9*'Data and Formulas'!$K$42)+('Data Tool'!$F$9*'Data and Formulas'!$K$45)+('Data Tool'!$G$9*'Data and Formulas'!$K$46))))&gt;='Data and Formulas'!$O$54, $AE84))))))))))</f>
        <v>4.0999999999999996</v>
      </c>
      <c r="T84" s="48">
        <v>3.9</v>
      </c>
      <c r="U84" s="49"/>
      <c r="V84" s="4">
        <v>4.2</v>
      </c>
      <c r="W84" s="4">
        <v>4.2</v>
      </c>
      <c r="X84" s="4">
        <v>4.2</v>
      </c>
      <c r="Y84" s="4">
        <v>4.0999999999999996</v>
      </c>
      <c r="Z84" s="4">
        <v>4</v>
      </c>
      <c r="AA84" s="4">
        <v>4.0999999999999996</v>
      </c>
      <c r="AB84" s="4">
        <v>4</v>
      </c>
      <c r="AC84" s="4">
        <v>3.9</v>
      </c>
      <c r="AD84" s="4">
        <v>3.9</v>
      </c>
      <c r="AE84" s="190">
        <v>3.9</v>
      </c>
    </row>
    <row r="85" spans="2:31" ht="15.75">
      <c r="B85" s="189" t="s">
        <v>36</v>
      </c>
      <c r="C85" s="4"/>
      <c r="D85" s="4">
        <v>17.100000000000001</v>
      </c>
      <c r="E85" s="4">
        <v>20.399999999999999</v>
      </c>
      <c r="F85" s="4">
        <v>18.3</v>
      </c>
      <c r="G85" s="4">
        <v>14.1</v>
      </c>
      <c r="H85" s="190">
        <v>10.5</v>
      </c>
      <c r="L85" s="197">
        <v>8</v>
      </c>
      <c r="R85" s="204">
        <v>40787</v>
      </c>
      <c r="S85" s="47">
        <f>IF(('Data Tool'!$D$10/('Data and Formulas'!$K$41+(('Data Tool'!$D$9*'Data and Formulas'!$K$42)+('Data Tool'!$F$9*'Data and Formulas'!$K$45)+('Data Tool'!$G$9*'Data and Formulas'!$K$46))))&lt;'Data and Formulas'!$G$54, $V85, IF(AND(('Data Tool'!$D$10/('Data and Formulas'!$K$41+(('Data Tool'!$D$9*'Data and Formulas'!$K$42)+('Data Tool'!$F$9*'Data and Formulas'!$K$45)+('Data Tool'!$G$9*'Data and Formulas'!$K$46))))&lt;'Data and Formulas'!$H$54, ('Data Tool'!$D$10/('Data and Formulas'!$K$41+(('Data Tool'!$D$9*'Data and Formulas'!$K$42)+('Data Tool'!$F$9*'Data and Formulas'!$K$45)+('Data Tool'!$G$9*'Data and Formulas'!$K$46)))) &gt;='Data and Formulas'!$G$54), $W85, IF(AND(('Data Tool'!$D$10/('Data and Formulas'!$K$41+(('Data Tool'!$D$9*'Data and Formulas'!$K$42)+('Data Tool'!$F$9*'Data and Formulas'!$K$45)+('Data Tool'!$G$9*'Data and Formulas'!$K$46))))&lt;'Data and Formulas'!$I$54, ('Data Tool'!$D$10/('Data and Formulas'!$K$41+(('Data Tool'!$D$9*'Data and Formulas'!$K$42)+('Data Tool'!$F$9*'Data and Formulas'!$K$45)+('Data Tool'!$G$9*'Data and Formulas'!$K$46)))) &gt;='Data and Formulas'!$H$54), $X85, IF(AND(('Data Tool'!$D$10/('Data and Formulas'!$K$41+(('Data Tool'!$D$9*'Data and Formulas'!$K$42)+('Data Tool'!$F$9*'Data and Formulas'!$K$45)+('Data Tool'!$G$9*'Data and Formulas'!$K$46))))&lt;'Data and Formulas'!$J$54, ('Data Tool'!$D$10/('Data and Formulas'!$K$41+(('Data Tool'!$D$9*'Data and Formulas'!$K$42)+('Data Tool'!$F$9*'Data and Formulas'!$K$45)+('Data Tool'!$G$9*'Data and Formulas'!$K$46)))) &gt;='Data and Formulas'!$I$54), $Y85, IF(AND(('Data Tool'!$D$10/('Data and Formulas'!$K$41+(('Data Tool'!$D$9*'Data and Formulas'!$K$42)+('Data Tool'!$F$9*'Data and Formulas'!$K$45)+('Data Tool'!$G$9*'Data and Formulas'!$K$46))))&lt;'Data and Formulas'!$K$54, ('Data Tool'!$D$10/('Data and Formulas'!$K$41+(('Data Tool'!$D$9*'Data and Formulas'!$K$42)+('Data Tool'!$F$9*'Data and Formulas'!$K$45)+('Data Tool'!$G$9*'Data and Formulas'!$K$46)))) &gt;='Data and Formulas'!$J$54), $Z85, IF(AND(('Data Tool'!$D$10/('Data and Formulas'!$K$41+(('Data Tool'!$D$9*'Data and Formulas'!$K$42)+('Data Tool'!$F$9*'Data and Formulas'!$K$45)+('Data Tool'!$G$9*'Data and Formulas'!$K$46))))&lt;'Data and Formulas'!$L$54, ('Data Tool'!$D$10/('Data and Formulas'!$K$41+(('Data Tool'!$D$9*'Data and Formulas'!$K$42)+('Data Tool'!$F$9*'Data and Formulas'!$K$45)+('Data Tool'!$G$9*'Data and Formulas'!$K$46)))) &gt;='Data and Formulas'!$K$54), $AA85, IF(AND(('Data Tool'!$D$10/('Data and Formulas'!$K$41+(('Data Tool'!$D$9*'Data and Formulas'!$K$42)+('Data Tool'!$F$9*'Data and Formulas'!$K$45)+('Data Tool'!$G$9*'Data and Formulas'!$K$46))))&lt;'Data and Formulas'!$M$54, ('Data Tool'!$D$10/('Data and Formulas'!$K$41+(('Data Tool'!$D$9*'Data and Formulas'!$K$42)+('Data Tool'!$F$9*'Data and Formulas'!$K$45)+('Data Tool'!$G$9*'Data and Formulas'!$K$46)))) &gt;='Data and Formulas'!$L$54), $AB85, IF(AND(('Data Tool'!$D$10/('Data and Formulas'!$K$41+(('Data Tool'!$D$9*'Data and Formulas'!$K$42)+('Data Tool'!$F$9*'Data and Formulas'!$K$45)+('Data Tool'!$G$9*'Data and Formulas'!$K$46))))&lt;'Data and Formulas'!$N$54, ('Data Tool'!$D$10/('Data and Formulas'!$K$41+(('Data Tool'!$D$9*'Data and Formulas'!$K$42)+('Data Tool'!$F$9*'Data and Formulas'!$K$45)+('Data Tool'!$G$9*'Data and Formulas'!$K$46)))) &gt;='Data and Formulas'!$M$54), $AC85, IF(AND(('Data Tool'!$D$10/('Data and Formulas'!$K$41+(('Data Tool'!$D$9*'Data and Formulas'!$K$42)+('Data Tool'!$F$9*'Data and Formulas'!$K$45)+('Data Tool'!$G$9*'Data and Formulas'!$K$46))))&lt;'Data and Formulas'!$O$54, ('Data Tool'!$D$10/('Data and Formulas'!$K$41+(('Data Tool'!$D$9*'Data and Formulas'!$K$42)+('Data Tool'!$F$9*'Data and Formulas'!$K$45)+('Data Tool'!$G$9*'Data and Formulas'!$K$46)))) &gt;='Data and Formulas'!$N$54), $AD85, IF(('Data Tool'!$D$10/('Data and Formulas'!$K$41+(('Data Tool'!$D$9*'Data and Formulas'!$K$42)+('Data Tool'!$F$9*'Data and Formulas'!$K$45)+('Data Tool'!$G$9*'Data and Formulas'!$K$46))))&gt;='Data and Formulas'!$O$54, $AE85))))))))))</f>
        <v>4.9000000000000004</v>
      </c>
      <c r="T85" s="48">
        <v>4.5</v>
      </c>
      <c r="U85" s="49"/>
      <c r="V85" s="4">
        <v>5</v>
      </c>
      <c r="W85" s="4">
        <v>4.9000000000000004</v>
      </c>
      <c r="X85" s="4">
        <v>5</v>
      </c>
      <c r="Y85" s="4">
        <v>4.9000000000000004</v>
      </c>
      <c r="Z85" s="4">
        <v>4.7</v>
      </c>
      <c r="AA85" s="4">
        <v>4.7</v>
      </c>
      <c r="AB85" s="4">
        <v>4.5999999999999996</v>
      </c>
      <c r="AC85" s="4">
        <v>4.7</v>
      </c>
      <c r="AD85" s="4">
        <v>4.5</v>
      </c>
      <c r="AE85" s="190">
        <v>4.5</v>
      </c>
    </row>
    <row r="86" spans="2:31" ht="15.75">
      <c r="B86" s="189" t="s">
        <v>37</v>
      </c>
      <c r="C86" s="4"/>
      <c r="D86" s="4">
        <v>49.8</v>
      </c>
      <c r="E86" s="4">
        <v>75.599999999999994</v>
      </c>
      <c r="F86" s="4">
        <v>88.1</v>
      </c>
      <c r="G86" s="4">
        <v>86.6</v>
      </c>
      <c r="H86" s="190">
        <v>41.4</v>
      </c>
      <c r="L86" s="197">
        <v>9</v>
      </c>
      <c r="R86" s="204">
        <v>40817</v>
      </c>
      <c r="S86" s="47">
        <f>IF(('Data Tool'!$D$10/('Data and Formulas'!$K$41+(('Data Tool'!$D$9*'Data and Formulas'!$K$42)+('Data Tool'!$F$9*'Data and Formulas'!$K$45)+('Data Tool'!$G$9*'Data and Formulas'!$K$46))))&lt;'Data and Formulas'!$G$54, $V86, IF(AND(('Data Tool'!$D$10/('Data and Formulas'!$K$41+(('Data Tool'!$D$9*'Data and Formulas'!$K$42)+('Data Tool'!$F$9*'Data and Formulas'!$K$45)+('Data Tool'!$G$9*'Data and Formulas'!$K$46))))&lt;'Data and Formulas'!$H$54, ('Data Tool'!$D$10/('Data and Formulas'!$K$41+(('Data Tool'!$D$9*'Data and Formulas'!$K$42)+('Data Tool'!$F$9*'Data and Formulas'!$K$45)+('Data Tool'!$G$9*'Data and Formulas'!$K$46)))) &gt;='Data and Formulas'!$G$54), $W86, IF(AND(('Data Tool'!$D$10/('Data and Formulas'!$K$41+(('Data Tool'!$D$9*'Data and Formulas'!$K$42)+('Data Tool'!$F$9*'Data and Formulas'!$K$45)+('Data Tool'!$G$9*'Data and Formulas'!$K$46))))&lt;'Data and Formulas'!$I$54, ('Data Tool'!$D$10/('Data and Formulas'!$K$41+(('Data Tool'!$D$9*'Data and Formulas'!$K$42)+('Data Tool'!$F$9*'Data and Formulas'!$K$45)+('Data Tool'!$G$9*'Data and Formulas'!$K$46)))) &gt;='Data and Formulas'!$H$54), $X86, IF(AND(('Data Tool'!$D$10/('Data and Formulas'!$K$41+(('Data Tool'!$D$9*'Data and Formulas'!$K$42)+('Data Tool'!$F$9*'Data and Formulas'!$K$45)+('Data Tool'!$G$9*'Data and Formulas'!$K$46))))&lt;'Data and Formulas'!$J$54, ('Data Tool'!$D$10/('Data and Formulas'!$K$41+(('Data Tool'!$D$9*'Data and Formulas'!$K$42)+('Data Tool'!$F$9*'Data and Formulas'!$K$45)+('Data Tool'!$G$9*'Data and Formulas'!$K$46)))) &gt;='Data and Formulas'!$I$54), $Y86, IF(AND(('Data Tool'!$D$10/('Data and Formulas'!$K$41+(('Data Tool'!$D$9*'Data and Formulas'!$K$42)+('Data Tool'!$F$9*'Data and Formulas'!$K$45)+('Data Tool'!$G$9*'Data and Formulas'!$K$46))))&lt;'Data and Formulas'!$K$54, ('Data Tool'!$D$10/('Data and Formulas'!$K$41+(('Data Tool'!$D$9*'Data and Formulas'!$K$42)+('Data Tool'!$F$9*'Data and Formulas'!$K$45)+('Data Tool'!$G$9*'Data and Formulas'!$K$46)))) &gt;='Data and Formulas'!$J$54), $Z86, IF(AND(('Data Tool'!$D$10/('Data and Formulas'!$K$41+(('Data Tool'!$D$9*'Data and Formulas'!$K$42)+('Data Tool'!$F$9*'Data and Formulas'!$K$45)+('Data Tool'!$G$9*'Data and Formulas'!$K$46))))&lt;'Data and Formulas'!$L$54, ('Data Tool'!$D$10/('Data and Formulas'!$K$41+(('Data Tool'!$D$9*'Data and Formulas'!$K$42)+('Data Tool'!$F$9*'Data and Formulas'!$K$45)+('Data Tool'!$G$9*'Data and Formulas'!$K$46)))) &gt;='Data and Formulas'!$K$54), $AA86, IF(AND(('Data Tool'!$D$10/('Data and Formulas'!$K$41+(('Data Tool'!$D$9*'Data and Formulas'!$K$42)+('Data Tool'!$F$9*'Data and Formulas'!$K$45)+('Data Tool'!$G$9*'Data and Formulas'!$K$46))))&lt;'Data and Formulas'!$M$54, ('Data Tool'!$D$10/('Data and Formulas'!$K$41+(('Data Tool'!$D$9*'Data and Formulas'!$K$42)+('Data Tool'!$F$9*'Data and Formulas'!$K$45)+('Data Tool'!$G$9*'Data and Formulas'!$K$46)))) &gt;='Data and Formulas'!$L$54), $AB86, IF(AND(('Data Tool'!$D$10/('Data and Formulas'!$K$41+(('Data Tool'!$D$9*'Data and Formulas'!$K$42)+('Data Tool'!$F$9*'Data and Formulas'!$K$45)+('Data Tool'!$G$9*'Data and Formulas'!$K$46))))&lt;'Data and Formulas'!$N$54, ('Data Tool'!$D$10/('Data and Formulas'!$K$41+(('Data Tool'!$D$9*'Data and Formulas'!$K$42)+('Data Tool'!$F$9*'Data and Formulas'!$K$45)+('Data Tool'!$G$9*'Data and Formulas'!$K$46)))) &gt;='Data and Formulas'!$M$54), $AC86, IF(AND(('Data Tool'!$D$10/('Data and Formulas'!$K$41+(('Data Tool'!$D$9*'Data and Formulas'!$K$42)+('Data Tool'!$F$9*'Data and Formulas'!$K$45)+('Data Tool'!$G$9*'Data and Formulas'!$K$46))))&lt;'Data and Formulas'!$O$54, ('Data Tool'!$D$10/('Data and Formulas'!$K$41+(('Data Tool'!$D$9*'Data and Formulas'!$K$42)+('Data Tool'!$F$9*'Data and Formulas'!$K$45)+('Data Tool'!$G$9*'Data and Formulas'!$K$46)))) &gt;='Data and Formulas'!$N$54), $AD86, IF(('Data Tool'!$D$10/('Data and Formulas'!$K$41+(('Data Tool'!$D$9*'Data and Formulas'!$K$42)+('Data Tool'!$F$9*'Data and Formulas'!$K$45)+('Data Tool'!$G$9*'Data and Formulas'!$K$46))))&gt;='Data and Formulas'!$O$54, $AE86))))))))))</f>
        <v>4.7</v>
      </c>
      <c r="T86" s="48">
        <v>4.3</v>
      </c>
      <c r="U86" s="49"/>
      <c r="V86" s="4">
        <v>4.8</v>
      </c>
      <c r="W86" s="4">
        <v>4.7</v>
      </c>
      <c r="X86" s="4">
        <v>4.9000000000000004</v>
      </c>
      <c r="Y86" s="4">
        <v>4.7</v>
      </c>
      <c r="Z86" s="4">
        <v>4.5</v>
      </c>
      <c r="AA86" s="4">
        <v>4.5</v>
      </c>
      <c r="AB86" s="4">
        <v>4.4000000000000004</v>
      </c>
      <c r="AC86" s="4">
        <v>4.5</v>
      </c>
      <c r="AD86" s="4">
        <v>4.3</v>
      </c>
      <c r="AE86" s="190">
        <v>4.3</v>
      </c>
    </row>
    <row r="87" spans="2:31" ht="15.75">
      <c r="B87" s="189" t="s">
        <v>38</v>
      </c>
      <c r="C87" s="4"/>
      <c r="D87" s="4">
        <v>6.4</v>
      </c>
      <c r="E87" s="4">
        <v>6.5</v>
      </c>
      <c r="F87" s="4">
        <v>10.199999999999999</v>
      </c>
      <c r="G87" s="4">
        <v>0.5</v>
      </c>
      <c r="H87" s="190">
        <v>0</v>
      </c>
      <c r="L87" s="197">
        <v>10</v>
      </c>
      <c r="R87" s="204">
        <v>40848</v>
      </c>
      <c r="S87" s="47">
        <f>IF(('Data Tool'!$D$10/('Data and Formulas'!$K$41+(('Data Tool'!$D$9*'Data and Formulas'!$K$42)+('Data Tool'!$F$9*'Data and Formulas'!$K$45)+('Data Tool'!$G$9*'Data and Formulas'!$K$46))))&lt;'Data and Formulas'!$G$54, $V87, IF(AND(('Data Tool'!$D$10/('Data and Formulas'!$K$41+(('Data Tool'!$D$9*'Data and Formulas'!$K$42)+('Data Tool'!$F$9*'Data and Formulas'!$K$45)+('Data Tool'!$G$9*'Data and Formulas'!$K$46))))&lt;'Data and Formulas'!$H$54, ('Data Tool'!$D$10/('Data and Formulas'!$K$41+(('Data Tool'!$D$9*'Data and Formulas'!$K$42)+('Data Tool'!$F$9*'Data and Formulas'!$K$45)+('Data Tool'!$G$9*'Data and Formulas'!$K$46)))) &gt;='Data and Formulas'!$G$54), $W87, IF(AND(('Data Tool'!$D$10/('Data and Formulas'!$K$41+(('Data Tool'!$D$9*'Data and Formulas'!$K$42)+('Data Tool'!$F$9*'Data and Formulas'!$K$45)+('Data Tool'!$G$9*'Data and Formulas'!$K$46))))&lt;'Data and Formulas'!$I$54, ('Data Tool'!$D$10/('Data and Formulas'!$K$41+(('Data Tool'!$D$9*'Data and Formulas'!$K$42)+('Data Tool'!$F$9*'Data and Formulas'!$K$45)+('Data Tool'!$G$9*'Data and Formulas'!$K$46)))) &gt;='Data and Formulas'!$H$54), $X87, IF(AND(('Data Tool'!$D$10/('Data and Formulas'!$K$41+(('Data Tool'!$D$9*'Data and Formulas'!$K$42)+('Data Tool'!$F$9*'Data and Formulas'!$K$45)+('Data Tool'!$G$9*'Data and Formulas'!$K$46))))&lt;'Data and Formulas'!$J$54, ('Data Tool'!$D$10/('Data and Formulas'!$K$41+(('Data Tool'!$D$9*'Data and Formulas'!$K$42)+('Data Tool'!$F$9*'Data and Formulas'!$K$45)+('Data Tool'!$G$9*'Data and Formulas'!$K$46)))) &gt;='Data and Formulas'!$I$54), $Y87, IF(AND(('Data Tool'!$D$10/('Data and Formulas'!$K$41+(('Data Tool'!$D$9*'Data and Formulas'!$K$42)+('Data Tool'!$F$9*'Data and Formulas'!$K$45)+('Data Tool'!$G$9*'Data and Formulas'!$K$46))))&lt;'Data and Formulas'!$K$54, ('Data Tool'!$D$10/('Data and Formulas'!$K$41+(('Data Tool'!$D$9*'Data and Formulas'!$K$42)+('Data Tool'!$F$9*'Data and Formulas'!$K$45)+('Data Tool'!$G$9*'Data and Formulas'!$K$46)))) &gt;='Data and Formulas'!$J$54), $Z87, IF(AND(('Data Tool'!$D$10/('Data and Formulas'!$K$41+(('Data Tool'!$D$9*'Data and Formulas'!$K$42)+('Data Tool'!$F$9*'Data and Formulas'!$K$45)+('Data Tool'!$G$9*'Data and Formulas'!$K$46))))&lt;'Data and Formulas'!$L$54, ('Data Tool'!$D$10/('Data and Formulas'!$K$41+(('Data Tool'!$D$9*'Data and Formulas'!$K$42)+('Data Tool'!$F$9*'Data and Formulas'!$K$45)+('Data Tool'!$G$9*'Data and Formulas'!$K$46)))) &gt;='Data and Formulas'!$K$54), $AA87, IF(AND(('Data Tool'!$D$10/('Data and Formulas'!$K$41+(('Data Tool'!$D$9*'Data and Formulas'!$K$42)+('Data Tool'!$F$9*'Data and Formulas'!$K$45)+('Data Tool'!$G$9*'Data and Formulas'!$K$46))))&lt;'Data and Formulas'!$M$54, ('Data Tool'!$D$10/('Data and Formulas'!$K$41+(('Data Tool'!$D$9*'Data and Formulas'!$K$42)+('Data Tool'!$F$9*'Data and Formulas'!$K$45)+('Data Tool'!$G$9*'Data and Formulas'!$K$46)))) &gt;='Data and Formulas'!$L$54), $AB87, IF(AND(('Data Tool'!$D$10/('Data and Formulas'!$K$41+(('Data Tool'!$D$9*'Data and Formulas'!$K$42)+('Data Tool'!$F$9*'Data and Formulas'!$K$45)+('Data Tool'!$G$9*'Data and Formulas'!$K$46))))&lt;'Data and Formulas'!$N$54, ('Data Tool'!$D$10/('Data and Formulas'!$K$41+(('Data Tool'!$D$9*'Data and Formulas'!$K$42)+('Data Tool'!$F$9*'Data and Formulas'!$K$45)+('Data Tool'!$G$9*'Data and Formulas'!$K$46)))) &gt;='Data and Formulas'!$M$54), $AC87, IF(AND(('Data Tool'!$D$10/('Data and Formulas'!$K$41+(('Data Tool'!$D$9*'Data and Formulas'!$K$42)+('Data Tool'!$F$9*'Data and Formulas'!$K$45)+('Data Tool'!$G$9*'Data and Formulas'!$K$46))))&lt;'Data and Formulas'!$O$54, ('Data Tool'!$D$10/('Data and Formulas'!$K$41+(('Data Tool'!$D$9*'Data and Formulas'!$K$42)+('Data Tool'!$F$9*'Data and Formulas'!$K$45)+('Data Tool'!$G$9*'Data and Formulas'!$K$46)))) &gt;='Data and Formulas'!$N$54), $AD87, IF(('Data Tool'!$D$10/('Data and Formulas'!$K$41+(('Data Tool'!$D$9*'Data and Formulas'!$K$42)+('Data Tool'!$F$9*'Data and Formulas'!$K$45)+('Data Tool'!$G$9*'Data and Formulas'!$K$46))))&gt;='Data and Formulas'!$O$54, $AE87))))))))))</f>
        <v>4.5999999999999996</v>
      </c>
      <c r="T87" s="48">
        <v>4.0999999999999996</v>
      </c>
      <c r="U87" s="49"/>
      <c r="V87" s="4">
        <v>4.7</v>
      </c>
      <c r="W87" s="4">
        <v>4.5</v>
      </c>
      <c r="X87" s="4">
        <v>4.7</v>
      </c>
      <c r="Y87" s="4">
        <v>4.5999999999999996</v>
      </c>
      <c r="Z87" s="4">
        <v>4.3</v>
      </c>
      <c r="AA87" s="4">
        <v>4.3</v>
      </c>
      <c r="AB87" s="4">
        <v>4.2</v>
      </c>
      <c r="AC87" s="4">
        <v>4.3</v>
      </c>
      <c r="AD87" s="4">
        <v>4.0999999999999996</v>
      </c>
      <c r="AE87" s="190">
        <v>4.2</v>
      </c>
    </row>
    <row r="88" spans="2:31" ht="15.75">
      <c r="B88" s="189" t="s">
        <v>39</v>
      </c>
      <c r="C88" s="4"/>
      <c r="D88" s="4">
        <v>52.4</v>
      </c>
      <c r="E88" s="4">
        <v>56.9</v>
      </c>
      <c r="F88" s="4">
        <v>59.7</v>
      </c>
      <c r="G88" s="4">
        <v>43.1</v>
      </c>
      <c r="H88" s="190">
        <v>20.7</v>
      </c>
      <c r="L88" s="197">
        <v>11</v>
      </c>
      <c r="R88" s="204">
        <v>40878</v>
      </c>
      <c r="S88" s="47">
        <f>IF(('Data Tool'!$D$10/('Data and Formulas'!$K$41+(('Data Tool'!$D$9*'Data and Formulas'!$K$42)+('Data Tool'!$F$9*'Data and Formulas'!$K$45)+('Data Tool'!$G$9*'Data and Formulas'!$K$46))))&lt;'Data and Formulas'!$G$54, $V88, IF(AND(('Data Tool'!$D$10/('Data and Formulas'!$K$41+(('Data Tool'!$D$9*'Data and Formulas'!$K$42)+('Data Tool'!$F$9*'Data and Formulas'!$K$45)+('Data Tool'!$G$9*'Data and Formulas'!$K$46))))&lt;'Data and Formulas'!$H$54, ('Data Tool'!$D$10/('Data and Formulas'!$K$41+(('Data Tool'!$D$9*'Data and Formulas'!$K$42)+('Data Tool'!$F$9*'Data and Formulas'!$K$45)+('Data Tool'!$G$9*'Data and Formulas'!$K$46)))) &gt;='Data and Formulas'!$G$54), $W88, IF(AND(('Data Tool'!$D$10/('Data and Formulas'!$K$41+(('Data Tool'!$D$9*'Data and Formulas'!$K$42)+('Data Tool'!$F$9*'Data and Formulas'!$K$45)+('Data Tool'!$G$9*'Data and Formulas'!$K$46))))&lt;'Data and Formulas'!$I$54, ('Data Tool'!$D$10/('Data and Formulas'!$K$41+(('Data Tool'!$D$9*'Data and Formulas'!$K$42)+('Data Tool'!$F$9*'Data and Formulas'!$K$45)+('Data Tool'!$G$9*'Data and Formulas'!$K$46)))) &gt;='Data and Formulas'!$H$54), $X88, IF(AND(('Data Tool'!$D$10/('Data and Formulas'!$K$41+(('Data Tool'!$D$9*'Data and Formulas'!$K$42)+('Data Tool'!$F$9*'Data and Formulas'!$K$45)+('Data Tool'!$G$9*'Data and Formulas'!$K$46))))&lt;'Data and Formulas'!$J$54, ('Data Tool'!$D$10/('Data and Formulas'!$K$41+(('Data Tool'!$D$9*'Data and Formulas'!$K$42)+('Data Tool'!$F$9*'Data and Formulas'!$K$45)+('Data Tool'!$G$9*'Data and Formulas'!$K$46)))) &gt;='Data and Formulas'!$I$54), $Y88, IF(AND(('Data Tool'!$D$10/('Data and Formulas'!$K$41+(('Data Tool'!$D$9*'Data and Formulas'!$K$42)+('Data Tool'!$F$9*'Data and Formulas'!$K$45)+('Data Tool'!$G$9*'Data and Formulas'!$K$46))))&lt;'Data and Formulas'!$K$54, ('Data Tool'!$D$10/('Data and Formulas'!$K$41+(('Data Tool'!$D$9*'Data and Formulas'!$K$42)+('Data Tool'!$F$9*'Data and Formulas'!$K$45)+('Data Tool'!$G$9*'Data and Formulas'!$K$46)))) &gt;='Data and Formulas'!$J$54), $Z88, IF(AND(('Data Tool'!$D$10/('Data and Formulas'!$K$41+(('Data Tool'!$D$9*'Data and Formulas'!$K$42)+('Data Tool'!$F$9*'Data and Formulas'!$K$45)+('Data Tool'!$G$9*'Data and Formulas'!$K$46))))&lt;'Data and Formulas'!$L$54, ('Data Tool'!$D$10/('Data and Formulas'!$K$41+(('Data Tool'!$D$9*'Data and Formulas'!$K$42)+('Data Tool'!$F$9*'Data and Formulas'!$K$45)+('Data Tool'!$G$9*'Data and Formulas'!$K$46)))) &gt;='Data and Formulas'!$K$54), $AA88, IF(AND(('Data Tool'!$D$10/('Data and Formulas'!$K$41+(('Data Tool'!$D$9*'Data and Formulas'!$K$42)+('Data Tool'!$F$9*'Data and Formulas'!$K$45)+('Data Tool'!$G$9*'Data and Formulas'!$K$46))))&lt;'Data and Formulas'!$M$54, ('Data Tool'!$D$10/('Data and Formulas'!$K$41+(('Data Tool'!$D$9*'Data and Formulas'!$K$42)+('Data Tool'!$F$9*'Data and Formulas'!$K$45)+('Data Tool'!$G$9*'Data and Formulas'!$K$46)))) &gt;='Data and Formulas'!$L$54), $AB88, IF(AND(('Data Tool'!$D$10/('Data and Formulas'!$K$41+(('Data Tool'!$D$9*'Data and Formulas'!$K$42)+('Data Tool'!$F$9*'Data and Formulas'!$K$45)+('Data Tool'!$G$9*'Data and Formulas'!$K$46))))&lt;'Data and Formulas'!$N$54, ('Data Tool'!$D$10/('Data and Formulas'!$K$41+(('Data Tool'!$D$9*'Data and Formulas'!$K$42)+('Data Tool'!$F$9*'Data and Formulas'!$K$45)+('Data Tool'!$G$9*'Data and Formulas'!$K$46)))) &gt;='Data and Formulas'!$M$54), $AC88, IF(AND(('Data Tool'!$D$10/('Data and Formulas'!$K$41+(('Data Tool'!$D$9*'Data and Formulas'!$K$42)+('Data Tool'!$F$9*'Data and Formulas'!$K$45)+('Data Tool'!$G$9*'Data and Formulas'!$K$46))))&lt;'Data and Formulas'!$O$54, ('Data Tool'!$D$10/('Data and Formulas'!$K$41+(('Data Tool'!$D$9*'Data and Formulas'!$K$42)+('Data Tool'!$F$9*'Data and Formulas'!$K$45)+('Data Tool'!$G$9*'Data and Formulas'!$K$46)))) &gt;='Data and Formulas'!$N$54), $AD88, IF(('Data Tool'!$D$10/('Data and Formulas'!$K$41+(('Data Tool'!$D$9*'Data and Formulas'!$K$42)+('Data Tool'!$F$9*'Data and Formulas'!$K$45)+('Data Tool'!$G$9*'Data and Formulas'!$K$46))))&gt;='Data and Formulas'!$O$54, $AE88))))))))))</f>
        <v>4.0999999999999996</v>
      </c>
      <c r="T88" s="48">
        <v>3.7</v>
      </c>
      <c r="U88" s="49"/>
      <c r="V88" s="4">
        <v>4.3</v>
      </c>
      <c r="W88" s="4">
        <v>4.2</v>
      </c>
      <c r="X88" s="4">
        <v>4.2</v>
      </c>
      <c r="Y88" s="4">
        <v>4.0999999999999996</v>
      </c>
      <c r="Z88" s="4">
        <v>4</v>
      </c>
      <c r="AA88" s="4">
        <v>3.9</v>
      </c>
      <c r="AB88" s="4">
        <v>3.9</v>
      </c>
      <c r="AC88" s="4">
        <v>3.7</v>
      </c>
      <c r="AD88" s="4">
        <v>3.7</v>
      </c>
      <c r="AE88" s="190">
        <v>3.7</v>
      </c>
    </row>
    <row r="89" spans="2:31" ht="15.75">
      <c r="B89" s="189" t="s">
        <v>40</v>
      </c>
      <c r="C89" s="4"/>
      <c r="D89" s="4">
        <v>32.799999999999997</v>
      </c>
      <c r="E89" s="4">
        <v>48.1</v>
      </c>
      <c r="F89" s="4">
        <v>48.1</v>
      </c>
      <c r="G89" s="4">
        <v>35.9</v>
      </c>
      <c r="H89" s="190">
        <v>26.1</v>
      </c>
      <c r="L89" s="197">
        <v>12</v>
      </c>
      <c r="R89" s="204">
        <v>40909</v>
      </c>
      <c r="S89" s="47">
        <f>IF(('Data Tool'!$D$10/('Data and Formulas'!$K$41+(('Data Tool'!$D$9*'Data and Formulas'!$K$42)+('Data Tool'!$F$9*'Data and Formulas'!$K$45)+('Data Tool'!$G$9*'Data and Formulas'!$K$46))))&lt;'Data and Formulas'!$G$54, $V89, IF(AND(('Data Tool'!$D$10/('Data and Formulas'!$K$41+(('Data Tool'!$D$9*'Data and Formulas'!$K$42)+('Data Tool'!$F$9*'Data and Formulas'!$K$45)+('Data Tool'!$G$9*'Data and Formulas'!$K$46))))&lt;'Data and Formulas'!$H$54, ('Data Tool'!$D$10/('Data and Formulas'!$K$41+(('Data Tool'!$D$9*'Data and Formulas'!$K$42)+('Data Tool'!$F$9*'Data and Formulas'!$K$45)+('Data Tool'!$G$9*'Data and Formulas'!$K$46)))) &gt;='Data and Formulas'!$G$54), $W89, IF(AND(('Data Tool'!$D$10/('Data and Formulas'!$K$41+(('Data Tool'!$D$9*'Data and Formulas'!$K$42)+('Data Tool'!$F$9*'Data and Formulas'!$K$45)+('Data Tool'!$G$9*'Data and Formulas'!$K$46))))&lt;'Data and Formulas'!$I$54, ('Data Tool'!$D$10/('Data and Formulas'!$K$41+(('Data Tool'!$D$9*'Data and Formulas'!$K$42)+('Data Tool'!$F$9*'Data and Formulas'!$K$45)+('Data Tool'!$G$9*'Data and Formulas'!$K$46)))) &gt;='Data and Formulas'!$H$54), $X89, IF(AND(('Data Tool'!$D$10/('Data and Formulas'!$K$41+(('Data Tool'!$D$9*'Data and Formulas'!$K$42)+('Data Tool'!$F$9*'Data and Formulas'!$K$45)+('Data Tool'!$G$9*'Data and Formulas'!$K$46))))&lt;'Data and Formulas'!$J$54, ('Data Tool'!$D$10/('Data and Formulas'!$K$41+(('Data Tool'!$D$9*'Data and Formulas'!$K$42)+('Data Tool'!$F$9*'Data and Formulas'!$K$45)+('Data Tool'!$G$9*'Data and Formulas'!$K$46)))) &gt;='Data and Formulas'!$I$54), $Y89, IF(AND(('Data Tool'!$D$10/('Data and Formulas'!$K$41+(('Data Tool'!$D$9*'Data and Formulas'!$K$42)+('Data Tool'!$F$9*'Data and Formulas'!$K$45)+('Data Tool'!$G$9*'Data and Formulas'!$K$46))))&lt;'Data and Formulas'!$K$54, ('Data Tool'!$D$10/('Data and Formulas'!$K$41+(('Data Tool'!$D$9*'Data and Formulas'!$K$42)+('Data Tool'!$F$9*'Data and Formulas'!$K$45)+('Data Tool'!$G$9*'Data and Formulas'!$K$46)))) &gt;='Data and Formulas'!$J$54), $Z89, IF(AND(('Data Tool'!$D$10/('Data and Formulas'!$K$41+(('Data Tool'!$D$9*'Data and Formulas'!$K$42)+('Data Tool'!$F$9*'Data and Formulas'!$K$45)+('Data Tool'!$G$9*'Data and Formulas'!$K$46))))&lt;'Data and Formulas'!$L$54, ('Data Tool'!$D$10/('Data and Formulas'!$K$41+(('Data Tool'!$D$9*'Data and Formulas'!$K$42)+('Data Tool'!$F$9*'Data and Formulas'!$K$45)+('Data Tool'!$G$9*'Data and Formulas'!$K$46)))) &gt;='Data and Formulas'!$K$54), $AA89, IF(AND(('Data Tool'!$D$10/('Data and Formulas'!$K$41+(('Data Tool'!$D$9*'Data and Formulas'!$K$42)+('Data Tool'!$F$9*'Data and Formulas'!$K$45)+('Data Tool'!$G$9*'Data and Formulas'!$K$46))))&lt;'Data and Formulas'!$M$54, ('Data Tool'!$D$10/('Data and Formulas'!$K$41+(('Data Tool'!$D$9*'Data and Formulas'!$K$42)+('Data Tool'!$F$9*'Data and Formulas'!$K$45)+('Data Tool'!$G$9*'Data and Formulas'!$K$46)))) &gt;='Data and Formulas'!$L$54), $AB89, IF(AND(('Data Tool'!$D$10/('Data and Formulas'!$K$41+(('Data Tool'!$D$9*'Data and Formulas'!$K$42)+('Data Tool'!$F$9*'Data and Formulas'!$K$45)+('Data Tool'!$G$9*'Data and Formulas'!$K$46))))&lt;'Data and Formulas'!$N$54, ('Data Tool'!$D$10/('Data and Formulas'!$K$41+(('Data Tool'!$D$9*'Data and Formulas'!$K$42)+('Data Tool'!$F$9*'Data and Formulas'!$K$45)+('Data Tool'!$G$9*'Data and Formulas'!$K$46)))) &gt;='Data and Formulas'!$M$54), $AC89, IF(AND(('Data Tool'!$D$10/('Data and Formulas'!$K$41+(('Data Tool'!$D$9*'Data and Formulas'!$K$42)+('Data Tool'!$F$9*'Data and Formulas'!$K$45)+('Data Tool'!$G$9*'Data and Formulas'!$K$46))))&lt;'Data and Formulas'!$O$54, ('Data Tool'!$D$10/('Data and Formulas'!$K$41+(('Data Tool'!$D$9*'Data and Formulas'!$K$42)+('Data Tool'!$F$9*'Data and Formulas'!$K$45)+('Data Tool'!$G$9*'Data and Formulas'!$K$46)))) &gt;='Data and Formulas'!$N$54), $AD89, IF(('Data Tool'!$D$10/('Data and Formulas'!$K$41+(('Data Tool'!$D$9*'Data and Formulas'!$K$42)+('Data Tool'!$F$9*'Data and Formulas'!$K$45)+('Data Tool'!$G$9*'Data and Formulas'!$K$46))))&gt;='Data and Formulas'!$O$54, $AE89))))))))))</f>
        <v>3.5</v>
      </c>
      <c r="T89" s="48">
        <v>3.2</v>
      </c>
      <c r="U89" s="49"/>
      <c r="V89" s="4">
        <v>4.0999999999999996</v>
      </c>
      <c r="W89" s="4">
        <v>3.8</v>
      </c>
      <c r="X89" s="4">
        <v>3.8</v>
      </c>
      <c r="Y89" s="4">
        <v>3.5</v>
      </c>
      <c r="Z89" s="4">
        <v>3.5</v>
      </c>
      <c r="AA89" s="4">
        <v>3.6</v>
      </c>
      <c r="AB89" s="4">
        <v>3.4</v>
      </c>
      <c r="AC89" s="4">
        <v>3.2</v>
      </c>
      <c r="AD89" s="4">
        <v>3</v>
      </c>
      <c r="AE89" s="190">
        <v>3.2</v>
      </c>
    </row>
    <row r="90" spans="2:31" ht="15.75">
      <c r="B90" s="189" t="s">
        <v>41</v>
      </c>
      <c r="C90" s="4"/>
      <c r="D90" s="4">
        <v>56.5</v>
      </c>
      <c r="E90" s="4">
        <v>95.6</v>
      </c>
      <c r="F90" s="4">
        <v>76.400000000000006</v>
      </c>
      <c r="G90" s="4">
        <v>53</v>
      </c>
      <c r="H90" s="190">
        <v>35.6</v>
      </c>
      <c r="L90" s="197">
        <v>13</v>
      </c>
      <c r="R90" s="204">
        <v>40940</v>
      </c>
      <c r="S90" s="47">
        <f>IF(('Data Tool'!$D$10/('Data and Formulas'!$K$41+(('Data Tool'!$D$9*'Data and Formulas'!$K$42)+('Data Tool'!$F$9*'Data and Formulas'!$K$45)+('Data Tool'!$G$9*'Data and Formulas'!$K$46))))&lt;'Data and Formulas'!$G$54, $V90, IF(AND(('Data Tool'!$D$10/('Data and Formulas'!$K$41+(('Data Tool'!$D$9*'Data and Formulas'!$K$42)+('Data Tool'!$F$9*'Data and Formulas'!$K$45)+('Data Tool'!$G$9*'Data and Formulas'!$K$46))))&lt;'Data and Formulas'!$H$54, ('Data Tool'!$D$10/('Data and Formulas'!$K$41+(('Data Tool'!$D$9*'Data and Formulas'!$K$42)+('Data Tool'!$F$9*'Data and Formulas'!$K$45)+('Data Tool'!$G$9*'Data and Formulas'!$K$46)))) &gt;='Data and Formulas'!$G$54), $W90, IF(AND(('Data Tool'!$D$10/('Data and Formulas'!$K$41+(('Data Tool'!$D$9*'Data and Formulas'!$K$42)+('Data Tool'!$F$9*'Data and Formulas'!$K$45)+('Data Tool'!$G$9*'Data and Formulas'!$K$46))))&lt;'Data and Formulas'!$I$54, ('Data Tool'!$D$10/('Data and Formulas'!$K$41+(('Data Tool'!$D$9*'Data and Formulas'!$K$42)+('Data Tool'!$F$9*'Data and Formulas'!$K$45)+('Data Tool'!$G$9*'Data and Formulas'!$K$46)))) &gt;='Data and Formulas'!$H$54), $X90, IF(AND(('Data Tool'!$D$10/('Data and Formulas'!$K$41+(('Data Tool'!$D$9*'Data and Formulas'!$K$42)+('Data Tool'!$F$9*'Data and Formulas'!$K$45)+('Data Tool'!$G$9*'Data and Formulas'!$K$46))))&lt;'Data and Formulas'!$J$54, ('Data Tool'!$D$10/('Data and Formulas'!$K$41+(('Data Tool'!$D$9*'Data and Formulas'!$K$42)+('Data Tool'!$F$9*'Data and Formulas'!$K$45)+('Data Tool'!$G$9*'Data and Formulas'!$K$46)))) &gt;='Data and Formulas'!$I$54), $Y90, IF(AND(('Data Tool'!$D$10/('Data and Formulas'!$K$41+(('Data Tool'!$D$9*'Data and Formulas'!$K$42)+('Data Tool'!$F$9*'Data and Formulas'!$K$45)+('Data Tool'!$G$9*'Data and Formulas'!$K$46))))&lt;'Data and Formulas'!$K$54, ('Data Tool'!$D$10/('Data and Formulas'!$K$41+(('Data Tool'!$D$9*'Data and Formulas'!$K$42)+('Data Tool'!$F$9*'Data and Formulas'!$K$45)+('Data Tool'!$G$9*'Data and Formulas'!$K$46)))) &gt;='Data and Formulas'!$J$54), $Z90, IF(AND(('Data Tool'!$D$10/('Data and Formulas'!$K$41+(('Data Tool'!$D$9*'Data and Formulas'!$K$42)+('Data Tool'!$F$9*'Data and Formulas'!$K$45)+('Data Tool'!$G$9*'Data and Formulas'!$K$46))))&lt;'Data and Formulas'!$L$54, ('Data Tool'!$D$10/('Data and Formulas'!$K$41+(('Data Tool'!$D$9*'Data and Formulas'!$K$42)+('Data Tool'!$F$9*'Data and Formulas'!$K$45)+('Data Tool'!$G$9*'Data and Formulas'!$K$46)))) &gt;='Data and Formulas'!$K$54), $AA90, IF(AND(('Data Tool'!$D$10/('Data and Formulas'!$K$41+(('Data Tool'!$D$9*'Data and Formulas'!$K$42)+('Data Tool'!$F$9*'Data and Formulas'!$K$45)+('Data Tool'!$G$9*'Data and Formulas'!$K$46))))&lt;'Data and Formulas'!$M$54, ('Data Tool'!$D$10/('Data and Formulas'!$K$41+(('Data Tool'!$D$9*'Data and Formulas'!$K$42)+('Data Tool'!$F$9*'Data and Formulas'!$K$45)+('Data Tool'!$G$9*'Data and Formulas'!$K$46)))) &gt;='Data and Formulas'!$L$54), $AB90, IF(AND(('Data Tool'!$D$10/('Data and Formulas'!$K$41+(('Data Tool'!$D$9*'Data and Formulas'!$K$42)+('Data Tool'!$F$9*'Data and Formulas'!$K$45)+('Data Tool'!$G$9*'Data and Formulas'!$K$46))))&lt;'Data and Formulas'!$N$54, ('Data Tool'!$D$10/('Data and Formulas'!$K$41+(('Data Tool'!$D$9*'Data and Formulas'!$K$42)+('Data Tool'!$F$9*'Data and Formulas'!$K$45)+('Data Tool'!$G$9*'Data and Formulas'!$K$46)))) &gt;='Data and Formulas'!$M$54), $AC90, IF(AND(('Data Tool'!$D$10/('Data and Formulas'!$K$41+(('Data Tool'!$D$9*'Data and Formulas'!$K$42)+('Data Tool'!$F$9*'Data and Formulas'!$K$45)+('Data Tool'!$G$9*'Data and Formulas'!$K$46))))&lt;'Data and Formulas'!$O$54, ('Data Tool'!$D$10/('Data and Formulas'!$K$41+(('Data Tool'!$D$9*'Data and Formulas'!$K$42)+('Data Tool'!$F$9*'Data and Formulas'!$K$45)+('Data Tool'!$G$9*'Data and Formulas'!$K$46)))) &gt;='Data and Formulas'!$N$54), $AD90, IF(('Data Tool'!$D$10/('Data and Formulas'!$K$41+(('Data Tool'!$D$9*'Data and Formulas'!$K$42)+('Data Tool'!$F$9*'Data and Formulas'!$K$45)+('Data Tool'!$G$9*'Data and Formulas'!$K$46))))&gt;='Data and Formulas'!$O$54, $AE90))))))))))</f>
        <v>3.4</v>
      </c>
      <c r="T90" s="48">
        <v>3.1</v>
      </c>
      <c r="U90" s="49"/>
      <c r="V90" s="4">
        <v>3.9</v>
      </c>
      <c r="W90" s="4">
        <v>3.7</v>
      </c>
      <c r="X90" s="4">
        <v>3.7</v>
      </c>
      <c r="Y90" s="4">
        <v>3.4</v>
      </c>
      <c r="Z90" s="4">
        <v>3.4</v>
      </c>
      <c r="AA90" s="4">
        <v>3.4</v>
      </c>
      <c r="AB90" s="4">
        <v>3.3</v>
      </c>
      <c r="AC90" s="4">
        <v>3.2</v>
      </c>
      <c r="AD90" s="4">
        <v>2.9</v>
      </c>
      <c r="AE90" s="190">
        <v>3.1</v>
      </c>
    </row>
    <row r="91" spans="2:31" ht="16.5" thickBot="1">
      <c r="B91" s="189" t="s">
        <v>43</v>
      </c>
      <c r="C91" s="4"/>
      <c r="D91" s="4">
        <v>510.5</v>
      </c>
      <c r="E91" s="4">
        <v>639.6</v>
      </c>
      <c r="F91" s="4">
        <v>626.20000000000005</v>
      </c>
      <c r="G91" s="4">
        <v>493.7</v>
      </c>
      <c r="H91" s="190">
        <v>299</v>
      </c>
      <c r="L91" s="198">
        <v>14</v>
      </c>
      <c r="R91" s="204">
        <v>40969</v>
      </c>
      <c r="S91" s="47">
        <f>IF(('Data Tool'!$D$10/('Data and Formulas'!$K$41+(('Data Tool'!$D$9*'Data and Formulas'!$K$42)+('Data Tool'!$F$9*'Data and Formulas'!$K$45)+('Data Tool'!$G$9*'Data and Formulas'!$K$46))))&lt;'Data and Formulas'!$G$54, $V91, IF(AND(('Data Tool'!$D$10/('Data and Formulas'!$K$41+(('Data Tool'!$D$9*'Data and Formulas'!$K$42)+('Data Tool'!$F$9*'Data and Formulas'!$K$45)+('Data Tool'!$G$9*'Data and Formulas'!$K$46))))&lt;'Data and Formulas'!$H$54, ('Data Tool'!$D$10/('Data and Formulas'!$K$41+(('Data Tool'!$D$9*'Data and Formulas'!$K$42)+('Data Tool'!$F$9*'Data and Formulas'!$K$45)+('Data Tool'!$G$9*'Data and Formulas'!$K$46)))) &gt;='Data and Formulas'!$G$54), $W91, IF(AND(('Data Tool'!$D$10/('Data and Formulas'!$K$41+(('Data Tool'!$D$9*'Data and Formulas'!$K$42)+('Data Tool'!$F$9*'Data and Formulas'!$K$45)+('Data Tool'!$G$9*'Data and Formulas'!$K$46))))&lt;'Data and Formulas'!$I$54, ('Data Tool'!$D$10/('Data and Formulas'!$K$41+(('Data Tool'!$D$9*'Data and Formulas'!$K$42)+('Data Tool'!$F$9*'Data and Formulas'!$K$45)+('Data Tool'!$G$9*'Data and Formulas'!$K$46)))) &gt;='Data and Formulas'!$H$54), $X91, IF(AND(('Data Tool'!$D$10/('Data and Formulas'!$K$41+(('Data Tool'!$D$9*'Data and Formulas'!$K$42)+('Data Tool'!$F$9*'Data and Formulas'!$K$45)+('Data Tool'!$G$9*'Data and Formulas'!$K$46))))&lt;'Data and Formulas'!$J$54, ('Data Tool'!$D$10/('Data and Formulas'!$K$41+(('Data Tool'!$D$9*'Data and Formulas'!$K$42)+('Data Tool'!$F$9*'Data and Formulas'!$K$45)+('Data Tool'!$G$9*'Data and Formulas'!$K$46)))) &gt;='Data and Formulas'!$I$54), $Y91, IF(AND(('Data Tool'!$D$10/('Data and Formulas'!$K$41+(('Data Tool'!$D$9*'Data and Formulas'!$K$42)+('Data Tool'!$F$9*'Data and Formulas'!$K$45)+('Data Tool'!$G$9*'Data and Formulas'!$K$46))))&lt;'Data and Formulas'!$K$54, ('Data Tool'!$D$10/('Data and Formulas'!$K$41+(('Data Tool'!$D$9*'Data and Formulas'!$K$42)+('Data Tool'!$F$9*'Data and Formulas'!$K$45)+('Data Tool'!$G$9*'Data and Formulas'!$K$46)))) &gt;='Data and Formulas'!$J$54), $Z91, IF(AND(('Data Tool'!$D$10/('Data and Formulas'!$K$41+(('Data Tool'!$D$9*'Data and Formulas'!$K$42)+('Data Tool'!$F$9*'Data and Formulas'!$K$45)+('Data Tool'!$G$9*'Data and Formulas'!$K$46))))&lt;'Data and Formulas'!$L$54, ('Data Tool'!$D$10/('Data and Formulas'!$K$41+(('Data Tool'!$D$9*'Data and Formulas'!$K$42)+('Data Tool'!$F$9*'Data and Formulas'!$K$45)+('Data Tool'!$G$9*'Data and Formulas'!$K$46)))) &gt;='Data and Formulas'!$K$54), $AA91, IF(AND(('Data Tool'!$D$10/('Data and Formulas'!$K$41+(('Data Tool'!$D$9*'Data and Formulas'!$K$42)+('Data Tool'!$F$9*'Data and Formulas'!$K$45)+('Data Tool'!$G$9*'Data and Formulas'!$K$46))))&lt;'Data and Formulas'!$M$54, ('Data Tool'!$D$10/('Data and Formulas'!$K$41+(('Data Tool'!$D$9*'Data and Formulas'!$K$42)+('Data Tool'!$F$9*'Data and Formulas'!$K$45)+('Data Tool'!$G$9*'Data and Formulas'!$K$46)))) &gt;='Data and Formulas'!$L$54), $AB91, IF(AND(('Data Tool'!$D$10/('Data and Formulas'!$K$41+(('Data Tool'!$D$9*'Data and Formulas'!$K$42)+('Data Tool'!$F$9*'Data and Formulas'!$K$45)+('Data Tool'!$G$9*'Data and Formulas'!$K$46))))&lt;'Data and Formulas'!$N$54, ('Data Tool'!$D$10/('Data and Formulas'!$K$41+(('Data Tool'!$D$9*'Data and Formulas'!$K$42)+('Data Tool'!$F$9*'Data and Formulas'!$K$45)+('Data Tool'!$G$9*'Data and Formulas'!$K$46)))) &gt;='Data and Formulas'!$M$54), $AC91, IF(AND(('Data Tool'!$D$10/('Data and Formulas'!$K$41+(('Data Tool'!$D$9*'Data and Formulas'!$K$42)+('Data Tool'!$F$9*'Data and Formulas'!$K$45)+('Data Tool'!$G$9*'Data and Formulas'!$K$46))))&lt;'Data and Formulas'!$O$54, ('Data Tool'!$D$10/('Data and Formulas'!$K$41+(('Data Tool'!$D$9*'Data and Formulas'!$K$42)+('Data Tool'!$F$9*'Data and Formulas'!$K$45)+('Data Tool'!$G$9*'Data and Formulas'!$K$46)))) &gt;='Data and Formulas'!$N$54), $AD91, IF(('Data Tool'!$D$10/('Data and Formulas'!$K$41+(('Data Tool'!$D$9*'Data and Formulas'!$K$42)+('Data Tool'!$F$9*'Data and Formulas'!$K$45)+('Data Tool'!$G$9*'Data and Formulas'!$K$46))))&gt;='Data and Formulas'!$O$54, $AE91))))))))))</f>
        <v>3.4</v>
      </c>
      <c r="T91" s="48">
        <v>3.1</v>
      </c>
      <c r="U91" s="49"/>
      <c r="V91" s="4">
        <v>3.9</v>
      </c>
      <c r="W91" s="4">
        <v>3.7</v>
      </c>
      <c r="X91" s="4">
        <v>3.7</v>
      </c>
      <c r="Y91" s="4">
        <v>3.4</v>
      </c>
      <c r="Z91" s="4">
        <v>3.4</v>
      </c>
      <c r="AA91" s="4">
        <v>3.4</v>
      </c>
      <c r="AB91" s="4">
        <v>3.3</v>
      </c>
      <c r="AC91" s="4">
        <v>3.2</v>
      </c>
      <c r="AD91" s="4">
        <v>2.9</v>
      </c>
      <c r="AE91" s="190">
        <v>3</v>
      </c>
    </row>
    <row r="92" spans="2:31">
      <c r="B92" s="189"/>
      <c r="C92" s="4"/>
      <c r="D92" s="4"/>
      <c r="E92" s="4"/>
      <c r="F92" s="4"/>
      <c r="G92" s="4"/>
      <c r="H92" s="190"/>
      <c r="R92" s="204">
        <v>41000</v>
      </c>
      <c r="S92" s="47">
        <f>IF(('Data Tool'!$D$10/('Data and Formulas'!$K$41+(('Data Tool'!$D$9*'Data and Formulas'!$K$42)+('Data Tool'!$F$9*'Data and Formulas'!$K$45)+('Data Tool'!$G$9*'Data and Formulas'!$K$46))))&lt;'Data and Formulas'!$G$54, $V92, IF(AND(('Data Tool'!$D$10/('Data and Formulas'!$K$41+(('Data Tool'!$D$9*'Data and Formulas'!$K$42)+('Data Tool'!$F$9*'Data and Formulas'!$K$45)+('Data Tool'!$G$9*'Data and Formulas'!$K$46))))&lt;'Data and Formulas'!$H$54, ('Data Tool'!$D$10/('Data and Formulas'!$K$41+(('Data Tool'!$D$9*'Data and Formulas'!$K$42)+('Data Tool'!$F$9*'Data and Formulas'!$K$45)+('Data Tool'!$G$9*'Data and Formulas'!$K$46)))) &gt;='Data and Formulas'!$G$54), $W92, IF(AND(('Data Tool'!$D$10/('Data and Formulas'!$K$41+(('Data Tool'!$D$9*'Data and Formulas'!$K$42)+('Data Tool'!$F$9*'Data and Formulas'!$K$45)+('Data Tool'!$G$9*'Data and Formulas'!$K$46))))&lt;'Data and Formulas'!$I$54, ('Data Tool'!$D$10/('Data and Formulas'!$K$41+(('Data Tool'!$D$9*'Data and Formulas'!$K$42)+('Data Tool'!$F$9*'Data and Formulas'!$K$45)+('Data Tool'!$G$9*'Data and Formulas'!$K$46)))) &gt;='Data and Formulas'!$H$54), $X92, IF(AND(('Data Tool'!$D$10/('Data and Formulas'!$K$41+(('Data Tool'!$D$9*'Data and Formulas'!$K$42)+('Data Tool'!$F$9*'Data and Formulas'!$K$45)+('Data Tool'!$G$9*'Data and Formulas'!$K$46))))&lt;'Data and Formulas'!$J$54, ('Data Tool'!$D$10/('Data and Formulas'!$K$41+(('Data Tool'!$D$9*'Data and Formulas'!$K$42)+('Data Tool'!$F$9*'Data and Formulas'!$K$45)+('Data Tool'!$G$9*'Data and Formulas'!$K$46)))) &gt;='Data and Formulas'!$I$54), $Y92, IF(AND(('Data Tool'!$D$10/('Data and Formulas'!$K$41+(('Data Tool'!$D$9*'Data and Formulas'!$K$42)+('Data Tool'!$F$9*'Data and Formulas'!$K$45)+('Data Tool'!$G$9*'Data and Formulas'!$K$46))))&lt;'Data and Formulas'!$K$54, ('Data Tool'!$D$10/('Data and Formulas'!$K$41+(('Data Tool'!$D$9*'Data and Formulas'!$K$42)+('Data Tool'!$F$9*'Data and Formulas'!$K$45)+('Data Tool'!$G$9*'Data and Formulas'!$K$46)))) &gt;='Data and Formulas'!$J$54), $Z92, IF(AND(('Data Tool'!$D$10/('Data and Formulas'!$K$41+(('Data Tool'!$D$9*'Data and Formulas'!$K$42)+('Data Tool'!$F$9*'Data and Formulas'!$K$45)+('Data Tool'!$G$9*'Data and Formulas'!$K$46))))&lt;'Data and Formulas'!$L$54, ('Data Tool'!$D$10/('Data and Formulas'!$K$41+(('Data Tool'!$D$9*'Data and Formulas'!$K$42)+('Data Tool'!$F$9*'Data and Formulas'!$K$45)+('Data Tool'!$G$9*'Data and Formulas'!$K$46)))) &gt;='Data and Formulas'!$K$54), $AA92, IF(AND(('Data Tool'!$D$10/('Data and Formulas'!$K$41+(('Data Tool'!$D$9*'Data and Formulas'!$K$42)+('Data Tool'!$F$9*'Data and Formulas'!$K$45)+('Data Tool'!$G$9*'Data and Formulas'!$K$46))))&lt;'Data and Formulas'!$M$54, ('Data Tool'!$D$10/('Data and Formulas'!$K$41+(('Data Tool'!$D$9*'Data and Formulas'!$K$42)+('Data Tool'!$F$9*'Data and Formulas'!$K$45)+('Data Tool'!$G$9*'Data and Formulas'!$K$46)))) &gt;='Data and Formulas'!$L$54), $AB92, IF(AND(('Data Tool'!$D$10/('Data and Formulas'!$K$41+(('Data Tool'!$D$9*'Data and Formulas'!$K$42)+('Data Tool'!$F$9*'Data and Formulas'!$K$45)+('Data Tool'!$G$9*'Data and Formulas'!$K$46))))&lt;'Data and Formulas'!$N$54, ('Data Tool'!$D$10/('Data and Formulas'!$K$41+(('Data Tool'!$D$9*'Data and Formulas'!$K$42)+('Data Tool'!$F$9*'Data and Formulas'!$K$45)+('Data Tool'!$G$9*'Data and Formulas'!$K$46)))) &gt;='Data and Formulas'!$M$54), $AC92, IF(AND(('Data Tool'!$D$10/('Data and Formulas'!$K$41+(('Data Tool'!$D$9*'Data and Formulas'!$K$42)+('Data Tool'!$F$9*'Data and Formulas'!$K$45)+('Data Tool'!$G$9*'Data and Formulas'!$K$46))))&lt;'Data and Formulas'!$O$54, ('Data Tool'!$D$10/('Data and Formulas'!$K$41+(('Data Tool'!$D$9*'Data and Formulas'!$K$42)+('Data Tool'!$F$9*'Data and Formulas'!$K$45)+('Data Tool'!$G$9*'Data and Formulas'!$K$46)))) &gt;='Data and Formulas'!$N$54), $AD92, IF(('Data Tool'!$D$10/('Data and Formulas'!$K$41+(('Data Tool'!$D$9*'Data and Formulas'!$K$42)+('Data Tool'!$F$9*'Data and Formulas'!$K$45)+('Data Tool'!$G$9*'Data and Formulas'!$K$46))))&gt;='Data and Formulas'!$O$54, $AE92))))))))))</f>
        <v>3.1</v>
      </c>
      <c r="T92" s="48">
        <v>2.8</v>
      </c>
      <c r="U92" s="49"/>
      <c r="V92" s="4">
        <v>3.5</v>
      </c>
      <c r="W92" s="4">
        <v>3.4</v>
      </c>
      <c r="X92" s="4">
        <v>3.4</v>
      </c>
      <c r="Y92" s="4">
        <v>3.1</v>
      </c>
      <c r="Z92" s="4">
        <v>3.1</v>
      </c>
      <c r="AA92" s="4">
        <v>3.1</v>
      </c>
      <c r="AB92" s="4">
        <v>2.9</v>
      </c>
      <c r="AC92" s="4">
        <v>2.8</v>
      </c>
      <c r="AD92" s="4">
        <v>2.6</v>
      </c>
      <c r="AE92" s="190">
        <v>2.7</v>
      </c>
    </row>
    <row r="93" spans="2:31">
      <c r="B93" s="191" t="s">
        <v>49</v>
      </c>
      <c r="C93" s="4"/>
      <c r="D93" s="4"/>
      <c r="E93" s="4"/>
      <c r="F93" s="4"/>
      <c r="G93" s="4"/>
      <c r="H93" s="190"/>
      <c r="R93" s="204">
        <v>41030</v>
      </c>
      <c r="S93" s="47">
        <f>IF(('Data Tool'!$D$10/('Data and Formulas'!$K$41+(('Data Tool'!$D$9*'Data and Formulas'!$K$42)+('Data Tool'!$F$9*'Data and Formulas'!$K$45)+('Data Tool'!$G$9*'Data and Formulas'!$K$46))))&lt;'Data and Formulas'!$G$54, $V93, IF(AND(('Data Tool'!$D$10/('Data and Formulas'!$K$41+(('Data Tool'!$D$9*'Data and Formulas'!$K$42)+('Data Tool'!$F$9*'Data and Formulas'!$K$45)+('Data Tool'!$G$9*'Data and Formulas'!$K$46))))&lt;'Data and Formulas'!$H$54, ('Data Tool'!$D$10/('Data and Formulas'!$K$41+(('Data Tool'!$D$9*'Data and Formulas'!$K$42)+('Data Tool'!$F$9*'Data and Formulas'!$K$45)+('Data Tool'!$G$9*'Data and Formulas'!$K$46)))) &gt;='Data and Formulas'!$G$54), $W93, IF(AND(('Data Tool'!$D$10/('Data and Formulas'!$K$41+(('Data Tool'!$D$9*'Data and Formulas'!$K$42)+('Data Tool'!$F$9*'Data and Formulas'!$K$45)+('Data Tool'!$G$9*'Data and Formulas'!$K$46))))&lt;'Data and Formulas'!$I$54, ('Data Tool'!$D$10/('Data and Formulas'!$K$41+(('Data Tool'!$D$9*'Data and Formulas'!$K$42)+('Data Tool'!$F$9*'Data and Formulas'!$K$45)+('Data Tool'!$G$9*'Data and Formulas'!$K$46)))) &gt;='Data and Formulas'!$H$54), $X93, IF(AND(('Data Tool'!$D$10/('Data and Formulas'!$K$41+(('Data Tool'!$D$9*'Data and Formulas'!$K$42)+('Data Tool'!$F$9*'Data and Formulas'!$K$45)+('Data Tool'!$G$9*'Data and Formulas'!$K$46))))&lt;'Data and Formulas'!$J$54, ('Data Tool'!$D$10/('Data and Formulas'!$K$41+(('Data Tool'!$D$9*'Data and Formulas'!$K$42)+('Data Tool'!$F$9*'Data and Formulas'!$K$45)+('Data Tool'!$G$9*'Data and Formulas'!$K$46)))) &gt;='Data and Formulas'!$I$54), $Y93, IF(AND(('Data Tool'!$D$10/('Data and Formulas'!$K$41+(('Data Tool'!$D$9*'Data and Formulas'!$K$42)+('Data Tool'!$F$9*'Data and Formulas'!$K$45)+('Data Tool'!$G$9*'Data and Formulas'!$K$46))))&lt;'Data and Formulas'!$K$54, ('Data Tool'!$D$10/('Data and Formulas'!$K$41+(('Data Tool'!$D$9*'Data and Formulas'!$K$42)+('Data Tool'!$F$9*'Data and Formulas'!$K$45)+('Data Tool'!$G$9*'Data and Formulas'!$K$46)))) &gt;='Data and Formulas'!$J$54), $Z93, IF(AND(('Data Tool'!$D$10/('Data and Formulas'!$K$41+(('Data Tool'!$D$9*'Data and Formulas'!$K$42)+('Data Tool'!$F$9*'Data and Formulas'!$K$45)+('Data Tool'!$G$9*'Data and Formulas'!$K$46))))&lt;'Data and Formulas'!$L$54, ('Data Tool'!$D$10/('Data and Formulas'!$K$41+(('Data Tool'!$D$9*'Data and Formulas'!$K$42)+('Data Tool'!$F$9*'Data and Formulas'!$K$45)+('Data Tool'!$G$9*'Data and Formulas'!$K$46)))) &gt;='Data and Formulas'!$K$54), $AA93, IF(AND(('Data Tool'!$D$10/('Data and Formulas'!$K$41+(('Data Tool'!$D$9*'Data and Formulas'!$K$42)+('Data Tool'!$F$9*'Data and Formulas'!$K$45)+('Data Tool'!$G$9*'Data and Formulas'!$K$46))))&lt;'Data and Formulas'!$M$54, ('Data Tool'!$D$10/('Data and Formulas'!$K$41+(('Data Tool'!$D$9*'Data and Formulas'!$K$42)+('Data Tool'!$F$9*'Data and Formulas'!$K$45)+('Data Tool'!$G$9*'Data and Formulas'!$K$46)))) &gt;='Data and Formulas'!$L$54), $AB93, IF(AND(('Data Tool'!$D$10/('Data and Formulas'!$K$41+(('Data Tool'!$D$9*'Data and Formulas'!$K$42)+('Data Tool'!$F$9*'Data and Formulas'!$K$45)+('Data Tool'!$G$9*'Data and Formulas'!$K$46))))&lt;'Data and Formulas'!$N$54, ('Data Tool'!$D$10/('Data and Formulas'!$K$41+(('Data Tool'!$D$9*'Data and Formulas'!$K$42)+('Data Tool'!$F$9*'Data and Formulas'!$K$45)+('Data Tool'!$G$9*'Data and Formulas'!$K$46)))) &gt;='Data and Formulas'!$M$54), $AC93, IF(AND(('Data Tool'!$D$10/('Data and Formulas'!$K$41+(('Data Tool'!$D$9*'Data and Formulas'!$K$42)+('Data Tool'!$F$9*'Data and Formulas'!$K$45)+('Data Tool'!$G$9*'Data and Formulas'!$K$46))))&lt;'Data and Formulas'!$O$54, ('Data Tool'!$D$10/('Data and Formulas'!$K$41+(('Data Tool'!$D$9*'Data and Formulas'!$K$42)+('Data Tool'!$F$9*'Data and Formulas'!$K$45)+('Data Tool'!$G$9*'Data and Formulas'!$K$46)))) &gt;='Data and Formulas'!$N$54), $AD93, IF(('Data Tool'!$D$10/('Data and Formulas'!$K$41+(('Data Tool'!$D$9*'Data and Formulas'!$K$42)+('Data Tool'!$F$9*'Data and Formulas'!$K$45)+('Data Tool'!$G$9*'Data and Formulas'!$K$46))))&gt;='Data and Formulas'!$O$54, $AE93))))))))))</f>
        <v>2.8</v>
      </c>
      <c r="T93" s="48">
        <v>2.5</v>
      </c>
      <c r="U93" s="49"/>
      <c r="V93" s="4">
        <v>3.3</v>
      </c>
      <c r="W93" s="4">
        <v>3.1</v>
      </c>
      <c r="X93" s="4">
        <v>3.2</v>
      </c>
      <c r="Y93" s="4">
        <v>2.8</v>
      </c>
      <c r="Z93" s="4">
        <v>2.9</v>
      </c>
      <c r="AA93" s="4">
        <v>2.8</v>
      </c>
      <c r="AB93" s="4">
        <v>2.6</v>
      </c>
      <c r="AC93" s="4">
        <v>2.6</v>
      </c>
      <c r="AD93" s="4">
        <v>2.4</v>
      </c>
      <c r="AE93" s="190">
        <v>2.5</v>
      </c>
    </row>
    <row r="94" spans="2:31">
      <c r="B94" s="189" t="s">
        <v>29</v>
      </c>
      <c r="C94" s="4"/>
      <c r="D94" s="29">
        <f t="shared" ref="D94:H106" si="13">D78/D$91</f>
        <v>8.5406464250734573E-2</v>
      </c>
      <c r="E94" s="29">
        <f t="shared" si="13"/>
        <v>0.10256410256410255</v>
      </c>
      <c r="F94" s="29">
        <f t="shared" si="13"/>
        <v>0.10204407537527946</v>
      </c>
      <c r="G94" s="29">
        <f t="shared" si="13"/>
        <v>0.11079602997771927</v>
      </c>
      <c r="H94" s="192">
        <f t="shared" si="13"/>
        <v>0.13645484949832776</v>
      </c>
      <c r="R94" s="204">
        <v>41061</v>
      </c>
      <c r="S94" s="47">
        <f>IF(('Data Tool'!$D$10/('Data and Formulas'!$K$41+(('Data Tool'!$D$9*'Data and Formulas'!$K$42)+('Data Tool'!$F$9*'Data and Formulas'!$K$45)+('Data Tool'!$G$9*'Data and Formulas'!$K$46))))&lt;'Data and Formulas'!$G$54, $V94, IF(AND(('Data Tool'!$D$10/('Data and Formulas'!$K$41+(('Data Tool'!$D$9*'Data and Formulas'!$K$42)+('Data Tool'!$F$9*'Data and Formulas'!$K$45)+('Data Tool'!$G$9*'Data and Formulas'!$K$46))))&lt;'Data and Formulas'!$H$54, ('Data Tool'!$D$10/('Data and Formulas'!$K$41+(('Data Tool'!$D$9*'Data and Formulas'!$K$42)+('Data Tool'!$F$9*'Data and Formulas'!$K$45)+('Data Tool'!$G$9*'Data and Formulas'!$K$46)))) &gt;='Data and Formulas'!$G$54), $W94, IF(AND(('Data Tool'!$D$10/('Data and Formulas'!$K$41+(('Data Tool'!$D$9*'Data and Formulas'!$K$42)+('Data Tool'!$F$9*'Data and Formulas'!$K$45)+('Data Tool'!$G$9*'Data and Formulas'!$K$46))))&lt;'Data and Formulas'!$I$54, ('Data Tool'!$D$10/('Data and Formulas'!$K$41+(('Data Tool'!$D$9*'Data and Formulas'!$K$42)+('Data Tool'!$F$9*'Data and Formulas'!$K$45)+('Data Tool'!$G$9*'Data and Formulas'!$K$46)))) &gt;='Data and Formulas'!$H$54), $X94, IF(AND(('Data Tool'!$D$10/('Data and Formulas'!$K$41+(('Data Tool'!$D$9*'Data and Formulas'!$K$42)+('Data Tool'!$F$9*'Data and Formulas'!$K$45)+('Data Tool'!$G$9*'Data and Formulas'!$K$46))))&lt;'Data and Formulas'!$J$54, ('Data Tool'!$D$10/('Data and Formulas'!$K$41+(('Data Tool'!$D$9*'Data and Formulas'!$K$42)+('Data Tool'!$F$9*'Data and Formulas'!$K$45)+('Data Tool'!$G$9*'Data and Formulas'!$K$46)))) &gt;='Data and Formulas'!$I$54), $Y94, IF(AND(('Data Tool'!$D$10/('Data and Formulas'!$K$41+(('Data Tool'!$D$9*'Data and Formulas'!$K$42)+('Data Tool'!$F$9*'Data and Formulas'!$K$45)+('Data Tool'!$G$9*'Data and Formulas'!$K$46))))&lt;'Data and Formulas'!$K$54, ('Data Tool'!$D$10/('Data and Formulas'!$K$41+(('Data Tool'!$D$9*'Data and Formulas'!$K$42)+('Data Tool'!$F$9*'Data and Formulas'!$K$45)+('Data Tool'!$G$9*'Data and Formulas'!$K$46)))) &gt;='Data and Formulas'!$J$54), $Z94, IF(AND(('Data Tool'!$D$10/('Data and Formulas'!$K$41+(('Data Tool'!$D$9*'Data and Formulas'!$K$42)+('Data Tool'!$F$9*'Data and Formulas'!$K$45)+('Data Tool'!$G$9*'Data and Formulas'!$K$46))))&lt;'Data and Formulas'!$L$54, ('Data Tool'!$D$10/('Data and Formulas'!$K$41+(('Data Tool'!$D$9*'Data and Formulas'!$K$42)+('Data Tool'!$F$9*'Data and Formulas'!$K$45)+('Data Tool'!$G$9*'Data and Formulas'!$K$46)))) &gt;='Data and Formulas'!$K$54), $AA94, IF(AND(('Data Tool'!$D$10/('Data and Formulas'!$K$41+(('Data Tool'!$D$9*'Data and Formulas'!$K$42)+('Data Tool'!$F$9*'Data and Formulas'!$K$45)+('Data Tool'!$G$9*'Data and Formulas'!$K$46))))&lt;'Data and Formulas'!$M$54, ('Data Tool'!$D$10/('Data and Formulas'!$K$41+(('Data Tool'!$D$9*'Data and Formulas'!$K$42)+('Data Tool'!$F$9*'Data and Formulas'!$K$45)+('Data Tool'!$G$9*'Data and Formulas'!$K$46)))) &gt;='Data and Formulas'!$L$54), $AB94, IF(AND(('Data Tool'!$D$10/('Data and Formulas'!$K$41+(('Data Tool'!$D$9*'Data and Formulas'!$K$42)+('Data Tool'!$F$9*'Data and Formulas'!$K$45)+('Data Tool'!$G$9*'Data and Formulas'!$K$46))))&lt;'Data and Formulas'!$N$54, ('Data Tool'!$D$10/('Data and Formulas'!$K$41+(('Data Tool'!$D$9*'Data and Formulas'!$K$42)+('Data Tool'!$F$9*'Data and Formulas'!$K$45)+('Data Tool'!$G$9*'Data and Formulas'!$K$46)))) &gt;='Data and Formulas'!$M$54), $AC94, IF(AND(('Data Tool'!$D$10/('Data and Formulas'!$K$41+(('Data Tool'!$D$9*'Data and Formulas'!$K$42)+('Data Tool'!$F$9*'Data and Formulas'!$K$45)+('Data Tool'!$G$9*'Data and Formulas'!$K$46))))&lt;'Data and Formulas'!$O$54, ('Data Tool'!$D$10/('Data and Formulas'!$K$41+(('Data Tool'!$D$9*'Data and Formulas'!$K$42)+('Data Tool'!$F$9*'Data and Formulas'!$K$45)+('Data Tool'!$G$9*'Data and Formulas'!$K$46)))) &gt;='Data and Formulas'!$N$54), $AD94, IF(('Data Tool'!$D$10/('Data and Formulas'!$K$41+(('Data Tool'!$D$9*'Data and Formulas'!$K$42)+('Data Tool'!$F$9*'Data and Formulas'!$K$45)+('Data Tool'!$G$9*'Data and Formulas'!$K$46))))&gt;='Data and Formulas'!$O$54, $AE94))))))))))</f>
        <v>2.5</v>
      </c>
      <c r="T94" s="48">
        <v>2.2999999999999998</v>
      </c>
      <c r="U94" s="49"/>
      <c r="V94" s="4">
        <v>3</v>
      </c>
      <c r="W94" s="4">
        <v>2.8</v>
      </c>
      <c r="X94" s="4">
        <v>2.9</v>
      </c>
      <c r="Y94" s="4">
        <v>2.5</v>
      </c>
      <c r="Z94" s="4">
        <v>2.6</v>
      </c>
      <c r="AA94" s="4">
        <v>2.5</v>
      </c>
      <c r="AB94" s="4">
        <v>2.2999999999999998</v>
      </c>
      <c r="AC94" s="4">
        <v>2.2999999999999998</v>
      </c>
      <c r="AD94" s="4">
        <v>2.2000000000000002</v>
      </c>
      <c r="AE94" s="190">
        <v>2.2999999999999998</v>
      </c>
    </row>
    <row r="95" spans="2:31">
      <c r="B95" s="189" t="s">
        <v>30</v>
      </c>
      <c r="C95" s="4"/>
      <c r="D95" s="29">
        <f t="shared" si="13"/>
        <v>1.9588638589618023E-2</v>
      </c>
      <c r="E95" s="29">
        <f t="shared" si="13"/>
        <v>1.8761726078799248E-2</v>
      </c>
      <c r="F95" s="29">
        <f t="shared" si="13"/>
        <v>2.4273395081443626E-2</v>
      </c>
      <c r="G95" s="29">
        <f t="shared" si="13"/>
        <v>2.450881101883735E-2</v>
      </c>
      <c r="H95" s="192">
        <f t="shared" si="13"/>
        <v>2.1739130434782608E-2</v>
      </c>
      <c r="R95" s="204">
        <v>41091</v>
      </c>
      <c r="S95" s="47">
        <f>IF(('Data Tool'!$D$10/('Data and Formulas'!$K$41+(('Data Tool'!$D$9*'Data and Formulas'!$K$42)+('Data Tool'!$F$9*'Data and Formulas'!$K$45)+('Data Tool'!$G$9*'Data and Formulas'!$K$46))))&lt;'Data and Formulas'!$G$54, $V95, IF(AND(('Data Tool'!$D$10/('Data and Formulas'!$K$41+(('Data Tool'!$D$9*'Data and Formulas'!$K$42)+('Data Tool'!$F$9*'Data and Formulas'!$K$45)+('Data Tool'!$G$9*'Data and Formulas'!$K$46))))&lt;'Data and Formulas'!$H$54, ('Data Tool'!$D$10/('Data and Formulas'!$K$41+(('Data Tool'!$D$9*'Data and Formulas'!$K$42)+('Data Tool'!$F$9*'Data and Formulas'!$K$45)+('Data Tool'!$G$9*'Data and Formulas'!$K$46)))) &gt;='Data and Formulas'!$G$54), $W95, IF(AND(('Data Tool'!$D$10/('Data and Formulas'!$K$41+(('Data Tool'!$D$9*'Data and Formulas'!$K$42)+('Data Tool'!$F$9*'Data and Formulas'!$K$45)+('Data Tool'!$G$9*'Data and Formulas'!$K$46))))&lt;'Data and Formulas'!$I$54, ('Data Tool'!$D$10/('Data and Formulas'!$K$41+(('Data Tool'!$D$9*'Data and Formulas'!$K$42)+('Data Tool'!$F$9*'Data and Formulas'!$K$45)+('Data Tool'!$G$9*'Data and Formulas'!$K$46)))) &gt;='Data and Formulas'!$H$54), $X95, IF(AND(('Data Tool'!$D$10/('Data and Formulas'!$K$41+(('Data Tool'!$D$9*'Data and Formulas'!$K$42)+('Data Tool'!$F$9*'Data and Formulas'!$K$45)+('Data Tool'!$G$9*'Data and Formulas'!$K$46))))&lt;'Data and Formulas'!$J$54, ('Data Tool'!$D$10/('Data and Formulas'!$K$41+(('Data Tool'!$D$9*'Data and Formulas'!$K$42)+('Data Tool'!$F$9*'Data and Formulas'!$K$45)+('Data Tool'!$G$9*'Data and Formulas'!$K$46)))) &gt;='Data and Formulas'!$I$54), $Y95, IF(AND(('Data Tool'!$D$10/('Data and Formulas'!$K$41+(('Data Tool'!$D$9*'Data and Formulas'!$K$42)+('Data Tool'!$F$9*'Data and Formulas'!$K$45)+('Data Tool'!$G$9*'Data and Formulas'!$K$46))))&lt;'Data and Formulas'!$K$54, ('Data Tool'!$D$10/('Data and Formulas'!$K$41+(('Data Tool'!$D$9*'Data and Formulas'!$K$42)+('Data Tool'!$F$9*'Data and Formulas'!$K$45)+('Data Tool'!$G$9*'Data and Formulas'!$K$46)))) &gt;='Data and Formulas'!$J$54), $Z95, IF(AND(('Data Tool'!$D$10/('Data and Formulas'!$K$41+(('Data Tool'!$D$9*'Data and Formulas'!$K$42)+('Data Tool'!$F$9*'Data and Formulas'!$K$45)+('Data Tool'!$G$9*'Data and Formulas'!$K$46))))&lt;'Data and Formulas'!$L$54, ('Data Tool'!$D$10/('Data and Formulas'!$K$41+(('Data Tool'!$D$9*'Data and Formulas'!$K$42)+('Data Tool'!$F$9*'Data and Formulas'!$K$45)+('Data Tool'!$G$9*'Data and Formulas'!$K$46)))) &gt;='Data and Formulas'!$K$54), $AA95, IF(AND(('Data Tool'!$D$10/('Data and Formulas'!$K$41+(('Data Tool'!$D$9*'Data and Formulas'!$K$42)+('Data Tool'!$F$9*'Data and Formulas'!$K$45)+('Data Tool'!$G$9*'Data and Formulas'!$K$46))))&lt;'Data and Formulas'!$M$54, ('Data Tool'!$D$10/('Data and Formulas'!$K$41+(('Data Tool'!$D$9*'Data and Formulas'!$K$42)+('Data Tool'!$F$9*'Data and Formulas'!$K$45)+('Data Tool'!$G$9*'Data and Formulas'!$K$46)))) &gt;='Data and Formulas'!$L$54), $AB95, IF(AND(('Data Tool'!$D$10/('Data and Formulas'!$K$41+(('Data Tool'!$D$9*'Data and Formulas'!$K$42)+('Data Tool'!$F$9*'Data and Formulas'!$K$45)+('Data Tool'!$G$9*'Data and Formulas'!$K$46))))&lt;'Data and Formulas'!$N$54, ('Data Tool'!$D$10/('Data and Formulas'!$K$41+(('Data Tool'!$D$9*'Data and Formulas'!$K$42)+('Data Tool'!$F$9*'Data and Formulas'!$K$45)+('Data Tool'!$G$9*'Data and Formulas'!$K$46)))) &gt;='Data and Formulas'!$M$54), $AC95, IF(AND(('Data Tool'!$D$10/('Data and Formulas'!$K$41+(('Data Tool'!$D$9*'Data and Formulas'!$K$42)+('Data Tool'!$F$9*'Data and Formulas'!$K$45)+('Data Tool'!$G$9*'Data and Formulas'!$K$46))))&lt;'Data and Formulas'!$O$54, ('Data Tool'!$D$10/('Data and Formulas'!$K$41+(('Data Tool'!$D$9*'Data and Formulas'!$K$42)+('Data Tool'!$F$9*'Data and Formulas'!$K$45)+('Data Tool'!$G$9*'Data and Formulas'!$K$46)))) &gt;='Data and Formulas'!$N$54), $AD95, IF(('Data Tool'!$D$10/('Data and Formulas'!$K$41+(('Data Tool'!$D$9*'Data and Formulas'!$K$42)+('Data Tool'!$F$9*'Data and Formulas'!$K$45)+('Data Tool'!$G$9*'Data and Formulas'!$K$46))))&gt;='Data and Formulas'!$O$54, $AE95))))))))))</f>
        <v>2.6</v>
      </c>
      <c r="T95" s="48">
        <v>2.4</v>
      </c>
      <c r="U95" s="49"/>
      <c r="V95" s="4">
        <v>2.9</v>
      </c>
      <c r="W95" s="4">
        <v>2.8</v>
      </c>
      <c r="X95" s="4">
        <v>2.8</v>
      </c>
      <c r="Y95" s="4">
        <v>2.6</v>
      </c>
      <c r="Z95" s="4">
        <v>2.5</v>
      </c>
      <c r="AA95" s="4">
        <v>2.5</v>
      </c>
      <c r="AB95" s="4">
        <v>2.2999999999999998</v>
      </c>
      <c r="AC95" s="4">
        <v>2.2000000000000002</v>
      </c>
      <c r="AD95" s="4">
        <v>2.2999999999999998</v>
      </c>
      <c r="AE95" s="190">
        <v>2.2999999999999998</v>
      </c>
    </row>
    <row r="96" spans="2:31">
      <c r="B96" s="189" t="s">
        <v>31</v>
      </c>
      <c r="C96" s="4"/>
      <c r="D96" s="29">
        <f t="shared" si="13"/>
        <v>3.7414299706170426E-2</v>
      </c>
      <c r="E96" s="29">
        <f t="shared" si="13"/>
        <v>4.9874921826141332E-2</v>
      </c>
      <c r="F96" s="29">
        <f t="shared" si="13"/>
        <v>4.7748323219418708E-2</v>
      </c>
      <c r="G96" s="29">
        <f t="shared" si="13"/>
        <v>3.8484909864290054E-2</v>
      </c>
      <c r="H96" s="192">
        <f t="shared" si="13"/>
        <v>3.2107023411371234E-2</v>
      </c>
      <c r="R96" s="204">
        <v>41122</v>
      </c>
      <c r="S96" s="47">
        <f>IF(('Data Tool'!$D$10/('Data and Formulas'!$K$41+(('Data Tool'!$D$9*'Data and Formulas'!$K$42)+('Data Tool'!$F$9*'Data and Formulas'!$K$45)+('Data Tool'!$G$9*'Data and Formulas'!$K$46))))&lt;'Data and Formulas'!$G$54, $V96, IF(AND(('Data Tool'!$D$10/('Data and Formulas'!$K$41+(('Data Tool'!$D$9*'Data and Formulas'!$K$42)+('Data Tool'!$F$9*'Data and Formulas'!$K$45)+('Data Tool'!$G$9*'Data and Formulas'!$K$46))))&lt;'Data and Formulas'!$H$54, ('Data Tool'!$D$10/('Data and Formulas'!$K$41+(('Data Tool'!$D$9*'Data and Formulas'!$K$42)+('Data Tool'!$F$9*'Data and Formulas'!$K$45)+('Data Tool'!$G$9*'Data and Formulas'!$K$46)))) &gt;='Data and Formulas'!$G$54), $W96, IF(AND(('Data Tool'!$D$10/('Data and Formulas'!$K$41+(('Data Tool'!$D$9*'Data and Formulas'!$K$42)+('Data Tool'!$F$9*'Data and Formulas'!$K$45)+('Data Tool'!$G$9*'Data and Formulas'!$K$46))))&lt;'Data and Formulas'!$I$54, ('Data Tool'!$D$10/('Data and Formulas'!$K$41+(('Data Tool'!$D$9*'Data and Formulas'!$K$42)+('Data Tool'!$F$9*'Data and Formulas'!$K$45)+('Data Tool'!$G$9*'Data and Formulas'!$K$46)))) &gt;='Data and Formulas'!$H$54), $X96, IF(AND(('Data Tool'!$D$10/('Data and Formulas'!$K$41+(('Data Tool'!$D$9*'Data and Formulas'!$K$42)+('Data Tool'!$F$9*'Data and Formulas'!$K$45)+('Data Tool'!$G$9*'Data and Formulas'!$K$46))))&lt;'Data and Formulas'!$J$54, ('Data Tool'!$D$10/('Data and Formulas'!$K$41+(('Data Tool'!$D$9*'Data and Formulas'!$K$42)+('Data Tool'!$F$9*'Data and Formulas'!$K$45)+('Data Tool'!$G$9*'Data and Formulas'!$K$46)))) &gt;='Data and Formulas'!$I$54), $Y96, IF(AND(('Data Tool'!$D$10/('Data and Formulas'!$K$41+(('Data Tool'!$D$9*'Data and Formulas'!$K$42)+('Data Tool'!$F$9*'Data and Formulas'!$K$45)+('Data Tool'!$G$9*'Data and Formulas'!$K$46))))&lt;'Data and Formulas'!$K$54, ('Data Tool'!$D$10/('Data and Formulas'!$K$41+(('Data Tool'!$D$9*'Data and Formulas'!$K$42)+('Data Tool'!$F$9*'Data and Formulas'!$K$45)+('Data Tool'!$G$9*'Data and Formulas'!$K$46)))) &gt;='Data and Formulas'!$J$54), $Z96, IF(AND(('Data Tool'!$D$10/('Data and Formulas'!$K$41+(('Data Tool'!$D$9*'Data and Formulas'!$K$42)+('Data Tool'!$F$9*'Data and Formulas'!$K$45)+('Data Tool'!$G$9*'Data and Formulas'!$K$46))))&lt;'Data and Formulas'!$L$54, ('Data Tool'!$D$10/('Data and Formulas'!$K$41+(('Data Tool'!$D$9*'Data and Formulas'!$K$42)+('Data Tool'!$F$9*'Data and Formulas'!$K$45)+('Data Tool'!$G$9*'Data and Formulas'!$K$46)))) &gt;='Data and Formulas'!$K$54), $AA96, IF(AND(('Data Tool'!$D$10/('Data and Formulas'!$K$41+(('Data Tool'!$D$9*'Data and Formulas'!$K$42)+('Data Tool'!$F$9*'Data and Formulas'!$K$45)+('Data Tool'!$G$9*'Data and Formulas'!$K$46))))&lt;'Data and Formulas'!$M$54, ('Data Tool'!$D$10/('Data and Formulas'!$K$41+(('Data Tool'!$D$9*'Data and Formulas'!$K$42)+('Data Tool'!$F$9*'Data and Formulas'!$K$45)+('Data Tool'!$G$9*'Data and Formulas'!$K$46)))) &gt;='Data and Formulas'!$L$54), $AB96, IF(AND(('Data Tool'!$D$10/('Data and Formulas'!$K$41+(('Data Tool'!$D$9*'Data and Formulas'!$K$42)+('Data Tool'!$F$9*'Data and Formulas'!$K$45)+('Data Tool'!$G$9*'Data and Formulas'!$K$46))))&lt;'Data and Formulas'!$N$54, ('Data Tool'!$D$10/('Data and Formulas'!$K$41+(('Data Tool'!$D$9*'Data and Formulas'!$K$42)+('Data Tool'!$F$9*'Data and Formulas'!$K$45)+('Data Tool'!$G$9*'Data and Formulas'!$K$46)))) &gt;='Data and Formulas'!$M$54), $AC96, IF(AND(('Data Tool'!$D$10/('Data and Formulas'!$K$41+(('Data Tool'!$D$9*'Data and Formulas'!$K$42)+('Data Tool'!$F$9*'Data and Formulas'!$K$45)+('Data Tool'!$G$9*'Data and Formulas'!$K$46))))&lt;'Data and Formulas'!$O$54, ('Data Tool'!$D$10/('Data and Formulas'!$K$41+(('Data Tool'!$D$9*'Data and Formulas'!$K$42)+('Data Tool'!$F$9*'Data and Formulas'!$K$45)+('Data Tool'!$G$9*'Data and Formulas'!$K$46)))) &gt;='Data and Formulas'!$N$54), $AD96, IF(('Data Tool'!$D$10/('Data and Formulas'!$K$41+(('Data Tool'!$D$9*'Data and Formulas'!$K$42)+('Data Tool'!$F$9*'Data and Formulas'!$K$45)+('Data Tool'!$G$9*'Data and Formulas'!$K$46))))&gt;='Data and Formulas'!$O$54, $AE96))))))))))</f>
        <v>2.5</v>
      </c>
      <c r="T96" s="48">
        <v>2.2999999999999998</v>
      </c>
      <c r="U96" s="49"/>
      <c r="V96" s="4">
        <v>2.7</v>
      </c>
      <c r="W96" s="4">
        <v>2.6</v>
      </c>
      <c r="X96" s="4">
        <v>2.7</v>
      </c>
      <c r="Y96" s="4">
        <v>2.5</v>
      </c>
      <c r="Z96" s="4">
        <v>2.4</v>
      </c>
      <c r="AA96" s="4">
        <v>2.2999999999999998</v>
      </c>
      <c r="AB96" s="4">
        <v>2.2000000000000002</v>
      </c>
      <c r="AC96" s="4">
        <v>2.2000000000000002</v>
      </c>
      <c r="AD96" s="4">
        <v>2.2999999999999998</v>
      </c>
      <c r="AE96" s="190">
        <v>2.2000000000000002</v>
      </c>
    </row>
    <row r="97" spans="2:31">
      <c r="B97" s="189" t="s">
        <v>32</v>
      </c>
      <c r="C97" s="4"/>
      <c r="D97" s="29">
        <f t="shared" si="13"/>
        <v>0.23996082272282077</v>
      </c>
      <c r="E97" s="29">
        <f t="shared" si="13"/>
        <v>0.13758599124452783</v>
      </c>
      <c r="F97" s="29">
        <f t="shared" si="13"/>
        <v>9.7572660491855631E-2</v>
      </c>
      <c r="G97" s="29">
        <f t="shared" si="13"/>
        <v>0.11221389507798259</v>
      </c>
      <c r="H97" s="192">
        <f t="shared" si="13"/>
        <v>0.14481605351170568</v>
      </c>
      <c r="R97" s="204">
        <v>41153</v>
      </c>
      <c r="S97" s="47">
        <f>IF(('Data Tool'!$D$10/('Data and Formulas'!$K$41+(('Data Tool'!$D$9*'Data and Formulas'!$K$42)+('Data Tool'!$F$9*'Data and Formulas'!$K$45)+('Data Tool'!$G$9*'Data and Formulas'!$K$46))))&lt;'Data and Formulas'!$G$54, $V97, IF(AND(('Data Tool'!$D$10/('Data and Formulas'!$K$41+(('Data Tool'!$D$9*'Data and Formulas'!$K$42)+('Data Tool'!$F$9*'Data and Formulas'!$K$45)+('Data Tool'!$G$9*'Data and Formulas'!$K$46))))&lt;'Data and Formulas'!$H$54, ('Data Tool'!$D$10/('Data and Formulas'!$K$41+(('Data Tool'!$D$9*'Data and Formulas'!$K$42)+('Data Tool'!$F$9*'Data and Formulas'!$K$45)+('Data Tool'!$G$9*'Data and Formulas'!$K$46)))) &gt;='Data and Formulas'!$G$54), $W97, IF(AND(('Data Tool'!$D$10/('Data and Formulas'!$K$41+(('Data Tool'!$D$9*'Data and Formulas'!$K$42)+('Data Tool'!$F$9*'Data and Formulas'!$K$45)+('Data Tool'!$G$9*'Data and Formulas'!$K$46))))&lt;'Data and Formulas'!$I$54, ('Data Tool'!$D$10/('Data and Formulas'!$K$41+(('Data Tool'!$D$9*'Data and Formulas'!$K$42)+('Data Tool'!$F$9*'Data and Formulas'!$K$45)+('Data Tool'!$G$9*'Data and Formulas'!$K$46)))) &gt;='Data and Formulas'!$H$54), $X97, IF(AND(('Data Tool'!$D$10/('Data and Formulas'!$K$41+(('Data Tool'!$D$9*'Data and Formulas'!$K$42)+('Data Tool'!$F$9*'Data and Formulas'!$K$45)+('Data Tool'!$G$9*'Data and Formulas'!$K$46))))&lt;'Data and Formulas'!$J$54, ('Data Tool'!$D$10/('Data and Formulas'!$K$41+(('Data Tool'!$D$9*'Data and Formulas'!$K$42)+('Data Tool'!$F$9*'Data and Formulas'!$K$45)+('Data Tool'!$G$9*'Data and Formulas'!$K$46)))) &gt;='Data and Formulas'!$I$54), $Y97, IF(AND(('Data Tool'!$D$10/('Data and Formulas'!$K$41+(('Data Tool'!$D$9*'Data and Formulas'!$K$42)+('Data Tool'!$F$9*'Data and Formulas'!$K$45)+('Data Tool'!$G$9*'Data and Formulas'!$K$46))))&lt;'Data and Formulas'!$K$54, ('Data Tool'!$D$10/('Data and Formulas'!$K$41+(('Data Tool'!$D$9*'Data and Formulas'!$K$42)+('Data Tool'!$F$9*'Data and Formulas'!$K$45)+('Data Tool'!$G$9*'Data and Formulas'!$K$46)))) &gt;='Data and Formulas'!$J$54), $Z97, IF(AND(('Data Tool'!$D$10/('Data and Formulas'!$K$41+(('Data Tool'!$D$9*'Data and Formulas'!$K$42)+('Data Tool'!$F$9*'Data and Formulas'!$K$45)+('Data Tool'!$G$9*'Data and Formulas'!$K$46))))&lt;'Data and Formulas'!$L$54, ('Data Tool'!$D$10/('Data and Formulas'!$K$41+(('Data Tool'!$D$9*'Data and Formulas'!$K$42)+('Data Tool'!$F$9*'Data and Formulas'!$K$45)+('Data Tool'!$G$9*'Data and Formulas'!$K$46)))) &gt;='Data and Formulas'!$K$54), $AA97, IF(AND(('Data Tool'!$D$10/('Data and Formulas'!$K$41+(('Data Tool'!$D$9*'Data and Formulas'!$K$42)+('Data Tool'!$F$9*'Data and Formulas'!$K$45)+('Data Tool'!$G$9*'Data and Formulas'!$K$46))))&lt;'Data and Formulas'!$M$54, ('Data Tool'!$D$10/('Data and Formulas'!$K$41+(('Data Tool'!$D$9*'Data and Formulas'!$K$42)+('Data Tool'!$F$9*'Data and Formulas'!$K$45)+('Data Tool'!$G$9*'Data and Formulas'!$K$46)))) &gt;='Data and Formulas'!$L$54), $AB97, IF(AND(('Data Tool'!$D$10/('Data and Formulas'!$K$41+(('Data Tool'!$D$9*'Data and Formulas'!$K$42)+('Data Tool'!$F$9*'Data and Formulas'!$K$45)+('Data Tool'!$G$9*'Data and Formulas'!$K$46))))&lt;'Data and Formulas'!$N$54, ('Data Tool'!$D$10/('Data and Formulas'!$K$41+(('Data Tool'!$D$9*'Data and Formulas'!$K$42)+('Data Tool'!$F$9*'Data and Formulas'!$K$45)+('Data Tool'!$G$9*'Data and Formulas'!$K$46)))) &gt;='Data and Formulas'!$M$54), $AC97, IF(AND(('Data Tool'!$D$10/('Data and Formulas'!$K$41+(('Data Tool'!$D$9*'Data and Formulas'!$K$42)+('Data Tool'!$F$9*'Data and Formulas'!$K$45)+('Data Tool'!$G$9*'Data and Formulas'!$K$46))))&lt;'Data and Formulas'!$O$54, ('Data Tool'!$D$10/('Data and Formulas'!$K$41+(('Data Tool'!$D$9*'Data and Formulas'!$K$42)+('Data Tool'!$F$9*'Data and Formulas'!$K$45)+('Data Tool'!$G$9*'Data and Formulas'!$K$46)))) &gt;='Data and Formulas'!$N$54), $AD97, IF(('Data Tool'!$D$10/('Data and Formulas'!$K$41+(('Data Tool'!$D$9*'Data and Formulas'!$K$42)+('Data Tool'!$F$9*'Data and Formulas'!$K$45)+('Data Tool'!$G$9*'Data and Formulas'!$K$46))))&gt;='Data and Formulas'!$O$54, $AE97))))))))))</f>
        <v>2.1</v>
      </c>
      <c r="T97" s="48">
        <v>2.1</v>
      </c>
      <c r="U97" s="49"/>
      <c r="V97" s="4">
        <v>2.4</v>
      </c>
      <c r="W97" s="4">
        <v>2.2999999999999998</v>
      </c>
      <c r="X97" s="4">
        <v>2.2999999999999998</v>
      </c>
      <c r="Y97" s="4">
        <v>2.1</v>
      </c>
      <c r="Z97" s="4">
        <v>2.2000000000000002</v>
      </c>
      <c r="AA97" s="4">
        <v>2.2000000000000002</v>
      </c>
      <c r="AB97" s="4">
        <v>2.1</v>
      </c>
      <c r="AC97" s="4">
        <v>2.1</v>
      </c>
      <c r="AD97" s="4">
        <v>2</v>
      </c>
      <c r="AE97" s="190">
        <v>2.1</v>
      </c>
    </row>
    <row r="98" spans="2:31">
      <c r="B98" s="189" t="s">
        <v>33</v>
      </c>
      <c r="C98" s="4"/>
      <c r="D98" s="29">
        <f t="shared" si="13"/>
        <v>5.7002938295788445E-2</v>
      </c>
      <c r="E98" s="29">
        <f t="shared" si="13"/>
        <v>6.0037523452157592E-2</v>
      </c>
      <c r="F98" s="29">
        <f t="shared" si="13"/>
        <v>8.0964548067710002E-2</v>
      </c>
      <c r="G98" s="29">
        <f t="shared" si="13"/>
        <v>7.7780028357302008E-2</v>
      </c>
      <c r="H98" s="192">
        <f t="shared" si="13"/>
        <v>9.0969899665551843E-2</v>
      </c>
      <c r="R98" s="204">
        <v>41183</v>
      </c>
      <c r="S98" s="47">
        <f>IF(('Data Tool'!$D$10/('Data and Formulas'!$K$41+(('Data Tool'!$D$9*'Data and Formulas'!$K$42)+('Data Tool'!$F$9*'Data and Formulas'!$K$45)+('Data Tool'!$G$9*'Data and Formulas'!$K$46))))&lt;'Data and Formulas'!$G$54, $V98, IF(AND(('Data Tool'!$D$10/('Data and Formulas'!$K$41+(('Data Tool'!$D$9*'Data and Formulas'!$K$42)+('Data Tool'!$F$9*'Data and Formulas'!$K$45)+('Data Tool'!$G$9*'Data and Formulas'!$K$46))))&lt;'Data and Formulas'!$H$54, ('Data Tool'!$D$10/('Data and Formulas'!$K$41+(('Data Tool'!$D$9*'Data and Formulas'!$K$42)+('Data Tool'!$F$9*'Data and Formulas'!$K$45)+('Data Tool'!$G$9*'Data and Formulas'!$K$46)))) &gt;='Data and Formulas'!$G$54), $W98, IF(AND(('Data Tool'!$D$10/('Data and Formulas'!$K$41+(('Data Tool'!$D$9*'Data and Formulas'!$K$42)+('Data Tool'!$F$9*'Data and Formulas'!$K$45)+('Data Tool'!$G$9*'Data and Formulas'!$K$46))))&lt;'Data and Formulas'!$I$54, ('Data Tool'!$D$10/('Data and Formulas'!$K$41+(('Data Tool'!$D$9*'Data and Formulas'!$K$42)+('Data Tool'!$F$9*'Data and Formulas'!$K$45)+('Data Tool'!$G$9*'Data and Formulas'!$K$46)))) &gt;='Data and Formulas'!$H$54), $X98, IF(AND(('Data Tool'!$D$10/('Data and Formulas'!$K$41+(('Data Tool'!$D$9*'Data and Formulas'!$K$42)+('Data Tool'!$F$9*'Data and Formulas'!$K$45)+('Data Tool'!$G$9*'Data and Formulas'!$K$46))))&lt;'Data and Formulas'!$J$54, ('Data Tool'!$D$10/('Data and Formulas'!$K$41+(('Data Tool'!$D$9*'Data and Formulas'!$K$42)+('Data Tool'!$F$9*'Data and Formulas'!$K$45)+('Data Tool'!$G$9*'Data and Formulas'!$K$46)))) &gt;='Data and Formulas'!$I$54), $Y98, IF(AND(('Data Tool'!$D$10/('Data and Formulas'!$K$41+(('Data Tool'!$D$9*'Data and Formulas'!$K$42)+('Data Tool'!$F$9*'Data and Formulas'!$K$45)+('Data Tool'!$G$9*'Data and Formulas'!$K$46))))&lt;'Data and Formulas'!$K$54, ('Data Tool'!$D$10/('Data and Formulas'!$K$41+(('Data Tool'!$D$9*'Data and Formulas'!$K$42)+('Data Tool'!$F$9*'Data and Formulas'!$K$45)+('Data Tool'!$G$9*'Data and Formulas'!$K$46)))) &gt;='Data and Formulas'!$J$54), $Z98, IF(AND(('Data Tool'!$D$10/('Data and Formulas'!$K$41+(('Data Tool'!$D$9*'Data and Formulas'!$K$42)+('Data Tool'!$F$9*'Data and Formulas'!$K$45)+('Data Tool'!$G$9*'Data and Formulas'!$K$46))))&lt;'Data and Formulas'!$L$54, ('Data Tool'!$D$10/('Data and Formulas'!$K$41+(('Data Tool'!$D$9*'Data and Formulas'!$K$42)+('Data Tool'!$F$9*'Data and Formulas'!$K$45)+('Data Tool'!$G$9*'Data and Formulas'!$K$46)))) &gt;='Data and Formulas'!$K$54), $AA98, IF(AND(('Data Tool'!$D$10/('Data and Formulas'!$K$41+(('Data Tool'!$D$9*'Data and Formulas'!$K$42)+('Data Tool'!$F$9*'Data and Formulas'!$K$45)+('Data Tool'!$G$9*'Data and Formulas'!$K$46))))&lt;'Data and Formulas'!$M$54, ('Data Tool'!$D$10/('Data and Formulas'!$K$41+(('Data Tool'!$D$9*'Data and Formulas'!$K$42)+('Data Tool'!$F$9*'Data and Formulas'!$K$45)+('Data Tool'!$G$9*'Data and Formulas'!$K$46)))) &gt;='Data and Formulas'!$L$54), $AB98, IF(AND(('Data Tool'!$D$10/('Data and Formulas'!$K$41+(('Data Tool'!$D$9*'Data and Formulas'!$K$42)+('Data Tool'!$F$9*'Data and Formulas'!$K$45)+('Data Tool'!$G$9*'Data and Formulas'!$K$46))))&lt;'Data and Formulas'!$N$54, ('Data Tool'!$D$10/('Data and Formulas'!$K$41+(('Data Tool'!$D$9*'Data and Formulas'!$K$42)+('Data Tool'!$F$9*'Data and Formulas'!$K$45)+('Data Tool'!$G$9*'Data and Formulas'!$K$46)))) &gt;='Data and Formulas'!$M$54), $AC98, IF(AND(('Data Tool'!$D$10/('Data and Formulas'!$K$41+(('Data Tool'!$D$9*'Data and Formulas'!$K$42)+('Data Tool'!$F$9*'Data and Formulas'!$K$45)+('Data Tool'!$G$9*'Data and Formulas'!$K$46))))&lt;'Data and Formulas'!$O$54, ('Data Tool'!$D$10/('Data and Formulas'!$K$41+(('Data Tool'!$D$9*'Data and Formulas'!$K$42)+('Data Tool'!$F$9*'Data and Formulas'!$K$45)+('Data Tool'!$G$9*'Data and Formulas'!$K$46)))) &gt;='Data and Formulas'!$N$54), $AD98, IF(('Data Tool'!$D$10/('Data and Formulas'!$K$41+(('Data Tool'!$D$9*'Data and Formulas'!$K$42)+('Data Tool'!$F$9*'Data and Formulas'!$K$45)+('Data Tool'!$G$9*'Data and Formulas'!$K$46))))&gt;='Data and Formulas'!$O$54, $AE98))))))))))</f>
        <v>2.2999999999999998</v>
      </c>
      <c r="T98" s="48">
        <v>2.4</v>
      </c>
      <c r="U98" s="49"/>
      <c r="V98" s="4">
        <v>2.8</v>
      </c>
      <c r="W98" s="4">
        <v>2.5</v>
      </c>
      <c r="X98" s="4">
        <v>2.5</v>
      </c>
      <c r="Y98" s="4">
        <v>2.2999999999999998</v>
      </c>
      <c r="Z98" s="4">
        <v>2.4</v>
      </c>
      <c r="AA98" s="4">
        <v>2.5</v>
      </c>
      <c r="AB98" s="4">
        <v>2.2999999999999998</v>
      </c>
      <c r="AC98" s="4">
        <v>2.2999999999999998</v>
      </c>
      <c r="AD98" s="4">
        <v>2.2999999999999998</v>
      </c>
      <c r="AE98" s="190">
        <v>2.5</v>
      </c>
    </row>
    <row r="99" spans="2:31">
      <c r="B99" s="189" t="s">
        <v>34</v>
      </c>
      <c r="C99" s="4"/>
      <c r="D99" s="29">
        <f t="shared" si="13"/>
        <v>5.0930460333006855E-3</v>
      </c>
      <c r="E99" s="29">
        <f t="shared" si="13"/>
        <v>9.6935584740462793E-3</v>
      </c>
      <c r="F99" s="29">
        <f t="shared" si="13"/>
        <v>1.5011178537208559E-2</v>
      </c>
      <c r="G99" s="29">
        <f t="shared" si="13"/>
        <v>1.9039902774964555E-2</v>
      </c>
      <c r="H99" s="192">
        <f t="shared" si="13"/>
        <v>2.3411371237458192E-2</v>
      </c>
      <c r="R99" s="204">
        <v>41214</v>
      </c>
      <c r="S99" s="47">
        <f>IF(('Data Tool'!$D$10/('Data and Formulas'!$K$41+(('Data Tool'!$D$9*'Data and Formulas'!$K$42)+('Data Tool'!$F$9*'Data and Formulas'!$K$45)+('Data Tool'!$G$9*'Data and Formulas'!$K$46))))&lt;'Data and Formulas'!$G$54, $V99, IF(AND(('Data Tool'!$D$10/('Data and Formulas'!$K$41+(('Data Tool'!$D$9*'Data and Formulas'!$K$42)+('Data Tool'!$F$9*'Data and Formulas'!$K$45)+('Data Tool'!$G$9*'Data and Formulas'!$K$46))))&lt;'Data and Formulas'!$H$54, ('Data Tool'!$D$10/('Data and Formulas'!$K$41+(('Data Tool'!$D$9*'Data and Formulas'!$K$42)+('Data Tool'!$F$9*'Data and Formulas'!$K$45)+('Data Tool'!$G$9*'Data and Formulas'!$K$46)))) &gt;='Data and Formulas'!$G$54), $W99, IF(AND(('Data Tool'!$D$10/('Data and Formulas'!$K$41+(('Data Tool'!$D$9*'Data and Formulas'!$K$42)+('Data Tool'!$F$9*'Data and Formulas'!$K$45)+('Data Tool'!$G$9*'Data and Formulas'!$K$46))))&lt;'Data and Formulas'!$I$54, ('Data Tool'!$D$10/('Data and Formulas'!$K$41+(('Data Tool'!$D$9*'Data and Formulas'!$K$42)+('Data Tool'!$F$9*'Data and Formulas'!$K$45)+('Data Tool'!$G$9*'Data and Formulas'!$K$46)))) &gt;='Data and Formulas'!$H$54), $X99, IF(AND(('Data Tool'!$D$10/('Data and Formulas'!$K$41+(('Data Tool'!$D$9*'Data and Formulas'!$K$42)+('Data Tool'!$F$9*'Data and Formulas'!$K$45)+('Data Tool'!$G$9*'Data and Formulas'!$K$46))))&lt;'Data and Formulas'!$J$54, ('Data Tool'!$D$10/('Data and Formulas'!$K$41+(('Data Tool'!$D$9*'Data and Formulas'!$K$42)+('Data Tool'!$F$9*'Data and Formulas'!$K$45)+('Data Tool'!$G$9*'Data and Formulas'!$K$46)))) &gt;='Data and Formulas'!$I$54), $Y99, IF(AND(('Data Tool'!$D$10/('Data and Formulas'!$K$41+(('Data Tool'!$D$9*'Data and Formulas'!$K$42)+('Data Tool'!$F$9*'Data and Formulas'!$K$45)+('Data Tool'!$G$9*'Data and Formulas'!$K$46))))&lt;'Data and Formulas'!$K$54, ('Data Tool'!$D$10/('Data and Formulas'!$K$41+(('Data Tool'!$D$9*'Data and Formulas'!$K$42)+('Data Tool'!$F$9*'Data and Formulas'!$K$45)+('Data Tool'!$G$9*'Data and Formulas'!$K$46)))) &gt;='Data and Formulas'!$J$54), $Z99, IF(AND(('Data Tool'!$D$10/('Data and Formulas'!$K$41+(('Data Tool'!$D$9*'Data and Formulas'!$K$42)+('Data Tool'!$F$9*'Data and Formulas'!$K$45)+('Data Tool'!$G$9*'Data and Formulas'!$K$46))))&lt;'Data and Formulas'!$L$54, ('Data Tool'!$D$10/('Data and Formulas'!$K$41+(('Data Tool'!$D$9*'Data and Formulas'!$K$42)+('Data Tool'!$F$9*'Data and Formulas'!$K$45)+('Data Tool'!$G$9*'Data and Formulas'!$K$46)))) &gt;='Data and Formulas'!$K$54), $AA99, IF(AND(('Data Tool'!$D$10/('Data and Formulas'!$K$41+(('Data Tool'!$D$9*'Data and Formulas'!$K$42)+('Data Tool'!$F$9*'Data and Formulas'!$K$45)+('Data Tool'!$G$9*'Data and Formulas'!$K$46))))&lt;'Data and Formulas'!$M$54, ('Data Tool'!$D$10/('Data and Formulas'!$K$41+(('Data Tool'!$D$9*'Data and Formulas'!$K$42)+('Data Tool'!$F$9*'Data and Formulas'!$K$45)+('Data Tool'!$G$9*'Data and Formulas'!$K$46)))) &gt;='Data and Formulas'!$L$54), $AB99, IF(AND(('Data Tool'!$D$10/('Data and Formulas'!$K$41+(('Data Tool'!$D$9*'Data and Formulas'!$K$42)+('Data Tool'!$F$9*'Data and Formulas'!$K$45)+('Data Tool'!$G$9*'Data and Formulas'!$K$46))))&lt;'Data and Formulas'!$N$54, ('Data Tool'!$D$10/('Data and Formulas'!$K$41+(('Data Tool'!$D$9*'Data and Formulas'!$K$42)+('Data Tool'!$F$9*'Data and Formulas'!$K$45)+('Data Tool'!$G$9*'Data and Formulas'!$K$46)))) &gt;='Data and Formulas'!$M$54), $AC99, IF(AND(('Data Tool'!$D$10/('Data and Formulas'!$K$41+(('Data Tool'!$D$9*'Data and Formulas'!$K$42)+('Data Tool'!$F$9*'Data and Formulas'!$K$45)+('Data Tool'!$G$9*'Data and Formulas'!$K$46))))&lt;'Data and Formulas'!$O$54, ('Data Tool'!$D$10/('Data and Formulas'!$K$41+(('Data Tool'!$D$9*'Data and Formulas'!$K$42)+('Data Tool'!$F$9*'Data and Formulas'!$K$45)+('Data Tool'!$G$9*'Data and Formulas'!$K$46)))) &gt;='Data and Formulas'!$N$54), $AD99, IF(('Data Tool'!$D$10/('Data and Formulas'!$K$41+(('Data Tool'!$D$9*'Data and Formulas'!$K$42)+('Data Tool'!$F$9*'Data and Formulas'!$K$45)+('Data Tool'!$G$9*'Data and Formulas'!$K$46))))&gt;='Data and Formulas'!$O$54, $AE99))))))))))</f>
        <v>2.2999999999999998</v>
      </c>
      <c r="T99" s="48">
        <v>2.4</v>
      </c>
      <c r="U99" s="49"/>
      <c r="V99" s="4">
        <v>2.8</v>
      </c>
      <c r="W99" s="4">
        <v>2.6</v>
      </c>
      <c r="X99" s="4">
        <v>2.6</v>
      </c>
      <c r="Y99" s="4">
        <v>2.2999999999999998</v>
      </c>
      <c r="Z99" s="4">
        <v>2.5</v>
      </c>
      <c r="AA99" s="4">
        <v>2.6</v>
      </c>
      <c r="AB99" s="4">
        <v>2.2999999999999998</v>
      </c>
      <c r="AC99" s="4">
        <v>2.4</v>
      </c>
      <c r="AD99" s="4">
        <v>2.2999999999999998</v>
      </c>
      <c r="AE99" s="190">
        <v>2.5</v>
      </c>
    </row>
    <row r="100" spans="2:31">
      <c r="B100" s="189" t="s">
        <v>35</v>
      </c>
      <c r="C100" s="4"/>
      <c r="D100" s="29">
        <f t="shared" si="13"/>
        <v>0.13437806072477962</v>
      </c>
      <c r="E100" s="29">
        <f t="shared" si="13"/>
        <v>0.14759224515322078</v>
      </c>
      <c r="F100" s="29">
        <f t="shared" si="13"/>
        <v>0.1521877994251038</v>
      </c>
      <c r="G100" s="29">
        <f t="shared" si="13"/>
        <v>0.14482479238403889</v>
      </c>
      <c r="H100" s="192">
        <f t="shared" si="13"/>
        <v>9.9331103678929764E-2</v>
      </c>
      <c r="R100" s="204">
        <v>41244</v>
      </c>
      <c r="S100" s="47">
        <f>IF(('Data Tool'!$D$10/('Data and Formulas'!$K$41+(('Data Tool'!$D$9*'Data and Formulas'!$K$42)+('Data Tool'!$F$9*'Data and Formulas'!$K$45)+('Data Tool'!$G$9*'Data and Formulas'!$K$46))))&lt;'Data and Formulas'!$G$54, $V100, IF(AND(('Data Tool'!$D$10/('Data and Formulas'!$K$41+(('Data Tool'!$D$9*'Data and Formulas'!$K$42)+('Data Tool'!$F$9*'Data and Formulas'!$K$45)+('Data Tool'!$G$9*'Data and Formulas'!$K$46))))&lt;'Data and Formulas'!$H$54, ('Data Tool'!$D$10/('Data and Formulas'!$K$41+(('Data Tool'!$D$9*'Data and Formulas'!$K$42)+('Data Tool'!$F$9*'Data and Formulas'!$K$45)+('Data Tool'!$G$9*'Data and Formulas'!$K$46)))) &gt;='Data and Formulas'!$G$54), $W100, IF(AND(('Data Tool'!$D$10/('Data and Formulas'!$K$41+(('Data Tool'!$D$9*'Data and Formulas'!$K$42)+('Data Tool'!$F$9*'Data and Formulas'!$K$45)+('Data Tool'!$G$9*'Data and Formulas'!$K$46))))&lt;'Data and Formulas'!$I$54, ('Data Tool'!$D$10/('Data and Formulas'!$K$41+(('Data Tool'!$D$9*'Data and Formulas'!$K$42)+('Data Tool'!$F$9*'Data and Formulas'!$K$45)+('Data Tool'!$G$9*'Data and Formulas'!$K$46)))) &gt;='Data and Formulas'!$H$54), $X100, IF(AND(('Data Tool'!$D$10/('Data and Formulas'!$K$41+(('Data Tool'!$D$9*'Data and Formulas'!$K$42)+('Data Tool'!$F$9*'Data and Formulas'!$K$45)+('Data Tool'!$G$9*'Data and Formulas'!$K$46))))&lt;'Data and Formulas'!$J$54, ('Data Tool'!$D$10/('Data and Formulas'!$K$41+(('Data Tool'!$D$9*'Data and Formulas'!$K$42)+('Data Tool'!$F$9*'Data and Formulas'!$K$45)+('Data Tool'!$G$9*'Data and Formulas'!$K$46)))) &gt;='Data and Formulas'!$I$54), $Y100, IF(AND(('Data Tool'!$D$10/('Data and Formulas'!$K$41+(('Data Tool'!$D$9*'Data and Formulas'!$K$42)+('Data Tool'!$F$9*'Data and Formulas'!$K$45)+('Data Tool'!$G$9*'Data and Formulas'!$K$46))))&lt;'Data and Formulas'!$K$54, ('Data Tool'!$D$10/('Data and Formulas'!$K$41+(('Data Tool'!$D$9*'Data and Formulas'!$K$42)+('Data Tool'!$F$9*'Data and Formulas'!$K$45)+('Data Tool'!$G$9*'Data and Formulas'!$K$46)))) &gt;='Data and Formulas'!$J$54), $Z100, IF(AND(('Data Tool'!$D$10/('Data and Formulas'!$K$41+(('Data Tool'!$D$9*'Data and Formulas'!$K$42)+('Data Tool'!$F$9*'Data and Formulas'!$K$45)+('Data Tool'!$G$9*'Data and Formulas'!$K$46))))&lt;'Data and Formulas'!$L$54, ('Data Tool'!$D$10/('Data and Formulas'!$K$41+(('Data Tool'!$D$9*'Data and Formulas'!$K$42)+('Data Tool'!$F$9*'Data and Formulas'!$K$45)+('Data Tool'!$G$9*'Data and Formulas'!$K$46)))) &gt;='Data and Formulas'!$K$54), $AA100, IF(AND(('Data Tool'!$D$10/('Data and Formulas'!$K$41+(('Data Tool'!$D$9*'Data and Formulas'!$K$42)+('Data Tool'!$F$9*'Data and Formulas'!$K$45)+('Data Tool'!$G$9*'Data and Formulas'!$K$46))))&lt;'Data and Formulas'!$M$54, ('Data Tool'!$D$10/('Data and Formulas'!$K$41+(('Data Tool'!$D$9*'Data and Formulas'!$K$42)+('Data Tool'!$F$9*'Data and Formulas'!$K$45)+('Data Tool'!$G$9*'Data and Formulas'!$K$46)))) &gt;='Data and Formulas'!$L$54), $AB100, IF(AND(('Data Tool'!$D$10/('Data and Formulas'!$K$41+(('Data Tool'!$D$9*'Data and Formulas'!$K$42)+('Data Tool'!$F$9*'Data and Formulas'!$K$45)+('Data Tool'!$G$9*'Data and Formulas'!$K$46))))&lt;'Data and Formulas'!$N$54, ('Data Tool'!$D$10/('Data and Formulas'!$K$41+(('Data Tool'!$D$9*'Data and Formulas'!$K$42)+('Data Tool'!$F$9*'Data and Formulas'!$K$45)+('Data Tool'!$G$9*'Data and Formulas'!$K$46)))) &gt;='Data and Formulas'!$M$54), $AC100, IF(AND(('Data Tool'!$D$10/('Data and Formulas'!$K$41+(('Data Tool'!$D$9*'Data and Formulas'!$K$42)+('Data Tool'!$F$9*'Data and Formulas'!$K$45)+('Data Tool'!$G$9*'Data and Formulas'!$K$46))))&lt;'Data and Formulas'!$O$54, ('Data Tool'!$D$10/('Data and Formulas'!$K$41+(('Data Tool'!$D$9*'Data and Formulas'!$K$42)+('Data Tool'!$F$9*'Data and Formulas'!$K$45)+('Data Tool'!$G$9*'Data and Formulas'!$K$46)))) &gt;='Data and Formulas'!$N$54), $AD100, IF(('Data Tool'!$D$10/('Data and Formulas'!$K$41+(('Data Tool'!$D$9*'Data and Formulas'!$K$42)+('Data Tool'!$F$9*'Data and Formulas'!$K$45)+('Data Tool'!$G$9*'Data and Formulas'!$K$46))))&gt;='Data and Formulas'!$O$54, $AE100))))))))))</f>
        <v>2.5</v>
      </c>
      <c r="T100" s="48">
        <v>2.4</v>
      </c>
      <c r="U100" s="49"/>
      <c r="V100" s="4">
        <v>2.9</v>
      </c>
      <c r="W100" s="4">
        <v>2.7</v>
      </c>
      <c r="X100" s="4">
        <v>2.7</v>
      </c>
      <c r="Y100" s="4">
        <v>2.5</v>
      </c>
      <c r="Z100" s="4">
        <v>2.5</v>
      </c>
      <c r="AA100" s="4">
        <v>2.5</v>
      </c>
      <c r="AB100" s="4">
        <v>2.2999999999999998</v>
      </c>
      <c r="AC100" s="4">
        <v>2.2999999999999998</v>
      </c>
      <c r="AD100" s="4">
        <v>2.2999999999999998</v>
      </c>
      <c r="AE100" s="190">
        <v>2.4</v>
      </c>
    </row>
    <row r="101" spans="2:31">
      <c r="B101" s="189" t="s">
        <v>36</v>
      </c>
      <c r="C101" s="4"/>
      <c r="D101" s="29">
        <f t="shared" si="13"/>
        <v>3.349657198824682E-2</v>
      </c>
      <c r="E101" s="29">
        <f t="shared" si="13"/>
        <v>3.1894934333958722E-2</v>
      </c>
      <c r="F101" s="29">
        <f t="shared" si="13"/>
        <v>2.9223890130948577E-2</v>
      </c>
      <c r="G101" s="29">
        <f t="shared" si="13"/>
        <v>2.8559854162446829E-2</v>
      </c>
      <c r="H101" s="192">
        <f t="shared" si="13"/>
        <v>3.5117056856187288E-2</v>
      </c>
      <c r="R101" s="204">
        <v>41275</v>
      </c>
      <c r="S101" s="47">
        <f>IF(('Data Tool'!$D$10/('Data and Formulas'!$K$41+(('Data Tool'!$D$9*'Data and Formulas'!$K$42)+('Data Tool'!$F$9*'Data and Formulas'!$K$45)+('Data Tool'!$G$9*'Data and Formulas'!$K$46))))&lt;'Data and Formulas'!$G$54, $V101, IF(AND(('Data Tool'!$D$10/('Data and Formulas'!$K$41+(('Data Tool'!$D$9*'Data and Formulas'!$K$42)+('Data Tool'!$F$9*'Data and Formulas'!$K$45)+('Data Tool'!$G$9*'Data and Formulas'!$K$46))))&lt;'Data and Formulas'!$H$54, ('Data Tool'!$D$10/('Data and Formulas'!$K$41+(('Data Tool'!$D$9*'Data and Formulas'!$K$42)+('Data Tool'!$F$9*'Data and Formulas'!$K$45)+('Data Tool'!$G$9*'Data and Formulas'!$K$46)))) &gt;='Data and Formulas'!$G$54), $W101, IF(AND(('Data Tool'!$D$10/('Data and Formulas'!$K$41+(('Data Tool'!$D$9*'Data and Formulas'!$K$42)+('Data Tool'!$F$9*'Data and Formulas'!$K$45)+('Data Tool'!$G$9*'Data and Formulas'!$K$46))))&lt;'Data and Formulas'!$I$54, ('Data Tool'!$D$10/('Data and Formulas'!$K$41+(('Data Tool'!$D$9*'Data and Formulas'!$K$42)+('Data Tool'!$F$9*'Data and Formulas'!$K$45)+('Data Tool'!$G$9*'Data and Formulas'!$K$46)))) &gt;='Data and Formulas'!$H$54), $X101, IF(AND(('Data Tool'!$D$10/('Data and Formulas'!$K$41+(('Data Tool'!$D$9*'Data and Formulas'!$K$42)+('Data Tool'!$F$9*'Data and Formulas'!$K$45)+('Data Tool'!$G$9*'Data and Formulas'!$K$46))))&lt;'Data and Formulas'!$J$54, ('Data Tool'!$D$10/('Data and Formulas'!$K$41+(('Data Tool'!$D$9*'Data and Formulas'!$K$42)+('Data Tool'!$F$9*'Data and Formulas'!$K$45)+('Data Tool'!$G$9*'Data and Formulas'!$K$46)))) &gt;='Data and Formulas'!$I$54), $Y101, IF(AND(('Data Tool'!$D$10/('Data and Formulas'!$K$41+(('Data Tool'!$D$9*'Data and Formulas'!$K$42)+('Data Tool'!$F$9*'Data and Formulas'!$K$45)+('Data Tool'!$G$9*'Data and Formulas'!$K$46))))&lt;'Data and Formulas'!$K$54, ('Data Tool'!$D$10/('Data and Formulas'!$K$41+(('Data Tool'!$D$9*'Data and Formulas'!$K$42)+('Data Tool'!$F$9*'Data and Formulas'!$K$45)+('Data Tool'!$G$9*'Data and Formulas'!$K$46)))) &gt;='Data and Formulas'!$J$54), $Z101, IF(AND(('Data Tool'!$D$10/('Data and Formulas'!$K$41+(('Data Tool'!$D$9*'Data and Formulas'!$K$42)+('Data Tool'!$F$9*'Data and Formulas'!$K$45)+('Data Tool'!$G$9*'Data and Formulas'!$K$46))))&lt;'Data and Formulas'!$L$54, ('Data Tool'!$D$10/('Data and Formulas'!$K$41+(('Data Tool'!$D$9*'Data and Formulas'!$K$42)+('Data Tool'!$F$9*'Data and Formulas'!$K$45)+('Data Tool'!$G$9*'Data and Formulas'!$K$46)))) &gt;='Data and Formulas'!$K$54), $AA101, IF(AND(('Data Tool'!$D$10/('Data and Formulas'!$K$41+(('Data Tool'!$D$9*'Data and Formulas'!$K$42)+('Data Tool'!$F$9*'Data and Formulas'!$K$45)+('Data Tool'!$G$9*'Data and Formulas'!$K$46))))&lt;'Data and Formulas'!$M$54, ('Data Tool'!$D$10/('Data and Formulas'!$K$41+(('Data Tool'!$D$9*'Data and Formulas'!$K$42)+('Data Tool'!$F$9*'Data and Formulas'!$K$45)+('Data Tool'!$G$9*'Data and Formulas'!$K$46)))) &gt;='Data and Formulas'!$L$54), $AB101, IF(AND(('Data Tool'!$D$10/('Data and Formulas'!$K$41+(('Data Tool'!$D$9*'Data and Formulas'!$K$42)+('Data Tool'!$F$9*'Data and Formulas'!$K$45)+('Data Tool'!$G$9*'Data and Formulas'!$K$46))))&lt;'Data and Formulas'!$N$54, ('Data Tool'!$D$10/('Data and Formulas'!$K$41+(('Data Tool'!$D$9*'Data and Formulas'!$K$42)+('Data Tool'!$F$9*'Data and Formulas'!$K$45)+('Data Tool'!$G$9*'Data and Formulas'!$K$46)))) &gt;='Data and Formulas'!$M$54), $AC101, IF(AND(('Data Tool'!$D$10/('Data and Formulas'!$K$41+(('Data Tool'!$D$9*'Data and Formulas'!$K$42)+('Data Tool'!$F$9*'Data and Formulas'!$K$45)+('Data Tool'!$G$9*'Data and Formulas'!$K$46))))&lt;'Data and Formulas'!$O$54, ('Data Tool'!$D$10/('Data and Formulas'!$K$41+(('Data Tool'!$D$9*'Data and Formulas'!$K$42)+('Data Tool'!$F$9*'Data and Formulas'!$K$45)+('Data Tool'!$G$9*'Data and Formulas'!$K$46)))) &gt;='Data and Formulas'!$N$54), $AD101, IF(('Data Tool'!$D$10/('Data and Formulas'!$K$41+(('Data Tool'!$D$9*'Data and Formulas'!$K$42)+('Data Tool'!$F$9*'Data and Formulas'!$K$45)+('Data Tool'!$G$9*'Data and Formulas'!$K$46))))&gt;='Data and Formulas'!$O$54, $AE101))))))))))</f>
        <v>2.4</v>
      </c>
      <c r="T101" s="48">
        <v>2.4</v>
      </c>
      <c r="U101" s="49"/>
      <c r="V101" s="4">
        <v>2.7</v>
      </c>
      <c r="W101" s="4">
        <v>2.6</v>
      </c>
      <c r="X101" s="4">
        <v>2.6</v>
      </c>
      <c r="Y101" s="4">
        <v>2.4</v>
      </c>
      <c r="Z101" s="4">
        <v>2.4</v>
      </c>
      <c r="AA101" s="4">
        <v>2.2999999999999998</v>
      </c>
      <c r="AB101" s="4">
        <v>2.2000000000000002</v>
      </c>
      <c r="AC101" s="4">
        <v>2.2000000000000002</v>
      </c>
      <c r="AD101" s="4">
        <v>2.4</v>
      </c>
      <c r="AE101" s="190">
        <v>2.4</v>
      </c>
    </row>
    <row r="102" spans="2:31">
      <c r="B102" s="189" t="s">
        <v>37</v>
      </c>
      <c r="C102" s="4"/>
      <c r="D102" s="29">
        <f t="shared" si="13"/>
        <v>9.755142017629774E-2</v>
      </c>
      <c r="E102" s="29">
        <f t="shared" si="13"/>
        <v>0.11819887429643526</v>
      </c>
      <c r="F102" s="29">
        <f t="shared" si="13"/>
        <v>0.14068987543915679</v>
      </c>
      <c r="G102" s="29">
        <f t="shared" si="13"/>
        <v>0.17541016811829047</v>
      </c>
      <c r="H102" s="192">
        <f t="shared" si="13"/>
        <v>0.13846153846153847</v>
      </c>
      <c r="R102" s="204">
        <v>41306</v>
      </c>
      <c r="S102" s="47">
        <f>IF(('Data Tool'!$D$10/('Data and Formulas'!$K$41+(('Data Tool'!$D$9*'Data and Formulas'!$K$42)+('Data Tool'!$F$9*'Data and Formulas'!$K$45)+('Data Tool'!$G$9*'Data and Formulas'!$K$46))))&lt;'Data and Formulas'!$G$54, $V102, IF(AND(('Data Tool'!$D$10/('Data and Formulas'!$K$41+(('Data Tool'!$D$9*'Data and Formulas'!$K$42)+('Data Tool'!$F$9*'Data and Formulas'!$K$45)+('Data Tool'!$G$9*'Data and Formulas'!$K$46))))&lt;'Data and Formulas'!$H$54, ('Data Tool'!$D$10/('Data and Formulas'!$K$41+(('Data Tool'!$D$9*'Data and Formulas'!$K$42)+('Data Tool'!$F$9*'Data and Formulas'!$K$45)+('Data Tool'!$G$9*'Data and Formulas'!$K$46)))) &gt;='Data and Formulas'!$G$54), $W102, IF(AND(('Data Tool'!$D$10/('Data and Formulas'!$K$41+(('Data Tool'!$D$9*'Data and Formulas'!$K$42)+('Data Tool'!$F$9*'Data and Formulas'!$K$45)+('Data Tool'!$G$9*'Data and Formulas'!$K$46))))&lt;'Data and Formulas'!$I$54, ('Data Tool'!$D$10/('Data and Formulas'!$K$41+(('Data Tool'!$D$9*'Data and Formulas'!$K$42)+('Data Tool'!$F$9*'Data and Formulas'!$K$45)+('Data Tool'!$G$9*'Data and Formulas'!$K$46)))) &gt;='Data and Formulas'!$H$54), $X102, IF(AND(('Data Tool'!$D$10/('Data and Formulas'!$K$41+(('Data Tool'!$D$9*'Data and Formulas'!$K$42)+('Data Tool'!$F$9*'Data and Formulas'!$K$45)+('Data Tool'!$G$9*'Data and Formulas'!$K$46))))&lt;'Data and Formulas'!$J$54, ('Data Tool'!$D$10/('Data and Formulas'!$K$41+(('Data Tool'!$D$9*'Data and Formulas'!$K$42)+('Data Tool'!$F$9*'Data and Formulas'!$K$45)+('Data Tool'!$G$9*'Data and Formulas'!$K$46)))) &gt;='Data and Formulas'!$I$54), $Y102, IF(AND(('Data Tool'!$D$10/('Data and Formulas'!$K$41+(('Data Tool'!$D$9*'Data and Formulas'!$K$42)+('Data Tool'!$F$9*'Data and Formulas'!$K$45)+('Data Tool'!$G$9*'Data and Formulas'!$K$46))))&lt;'Data and Formulas'!$K$54, ('Data Tool'!$D$10/('Data and Formulas'!$K$41+(('Data Tool'!$D$9*'Data and Formulas'!$K$42)+('Data Tool'!$F$9*'Data and Formulas'!$K$45)+('Data Tool'!$G$9*'Data and Formulas'!$K$46)))) &gt;='Data and Formulas'!$J$54), $Z102, IF(AND(('Data Tool'!$D$10/('Data and Formulas'!$K$41+(('Data Tool'!$D$9*'Data and Formulas'!$K$42)+('Data Tool'!$F$9*'Data and Formulas'!$K$45)+('Data Tool'!$G$9*'Data and Formulas'!$K$46))))&lt;'Data and Formulas'!$L$54, ('Data Tool'!$D$10/('Data and Formulas'!$K$41+(('Data Tool'!$D$9*'Data and Formulas'!$K$42)+('Data Tool'!$F$9*'Data and Formulas'!$K$45)+('Data Tool'!$G$9*'Data and Formulas'!$K$46)))) &gt;='Data and Formulas'!$K$54), $AA102, IF(AND(('Data Tool'!$D$10/('Data and Formulas'!$K$41+(('Data Tool'!$D$9*'Data and Formulas'!$K$42)+('Data Tool'!$F$9*'Data and Formulas'!$K$45)+('Data Tool'!$G$9*'Data and Formulas'!$K$46))))&lt;'Data and Formulas'!$M$54, ('Data Tool'!$D$10/('Data and Formulas'!$K$41+(('Data Tool'!$D$9*'Data and Formulas'!$K$42)+('Data Tool'!$F$9*'Data and Formulas'!$K$45)+('Data Tool'!$G$9*'Data and Formulas'!$K$46)))) &gt;='Data and Formulas'!$L$54), $AB102, IF(AND(('Data Tool'!$D$10/('Data and Formulas'!$K$41+(('Data Tool'!$D$9*'Data and Formulas'!$K$42)+('Data Tool'!$F$9*'Data and Formulas'!$K$45)+('Data Tool'!$G$9*'Data and Formulas'!$K$46))))&lt;'Data and Formulas'!$N$54, ('Data Tool'!$D$10/('Data and Formulas'!$K$41+(('Data Tool'!$D$9*'Data and Formulas'!$K$42)+('Data Tool'!$F$9*'Data and Formulas'!$K$45)+('Data Tool'!$G$9*'Data and Formulas'!$K$46)))) &gt;='Data and Formulas'!$M$54), $AC102, IF(AND(('Data Tool'!$D$10/('Data and Formulas'!$K$41+(('Data Tool'!$D$9*'Data and Formulas'!$K$42)+('Data Tool'!$F$9*'Data and Formulas'!$K$45)+('Data Tool'!$G$9*'Data and Formulas'!$K$46))))&lt;'Data and Formulas'!$O$54, ('Data Tool'!$D$10/('Data and Formulas'!$K$41+(('Data Tool'!$D$9*'Data and Formulas'!$K$42)+('Data Tool'!$F$9*'Data and Formulas'!$K$45)+('Data Tool'!$G$9*'Data and Formulas'!$K$46)))) &gt;='Data and Formulas'!$N$54), $AD102, IF(('Data Tool'!$D$10/('Data and Formulas'!$K$41+(('Data Tool'!$D$9*'Data and Formulas'!$K$42)+('Data Tool'!$F$9*'Data and Formulas'!$K$45)+('Data Tool'!$G$9*'Data and Formulas'!$K$46))))&gt;='Data and Formulas'!$O$54, $AE102))))))))))</f>
        <v>2.6</v>
      </c>
      <c r="T102" s="48">
        <v>2.5</v>
      </c>
      <c r="U102" s="49"/>
      <c r="V102" s="4">
        <v>2.8</v>
      </c>
      <c r="W102" s="4">
        <v>2.7</v>
      </c>
      <c r="X102" s="4">
        <v>2.7</v>
      </c>
      <c r="Y102" s="4">
        <v>2.6</v>
      </c>
      <c r="Z102" s="4">
        <v>2.5</v>
      </c>
      <c r="AA102" s="4">
        <v>2.4</v>
      </c>
      <c r="AB102" s="4">
        <v>2.2999999999999998</v>
      </c>
      <c r="AC102" s="4">
        <v>2.2999999999999998</v>
      </c>
      <c r="AD102" s="4">
        <v>2.5</v>
      </c>
      <c r="AE102" s="190">
        <v>2.4</v>
      </c>
    </row>
    <row r="103" spans="2:31">
      <c r="B103" s="189" t="s">
        <v>38</v>
      </c>
      <c r="C103" s="4"/>
      <c r="D103" s="29">
        <f t="shared" si="13"/>
        <v>1.2536728697355535E-2</v>
      </c>
      <c r="E103" s="29">
        <f t="shared" si="13"/>
        <v>1.016260162601626E-2</v>
      </c>
      <c r="F103" s="29">
        <f t="shared" si="13"/>
        <v>1.628872564675822E-2</v>
      </c>
      <c r="G103" s="29">
        <f t="shared" si="13"/>
        <v>1.0127607859023698E-3</v>
      </c>
      <c r="H103" s="192">
        <f t="shared" si="13"/>
        <v>0</v>
      </c>
      <c r="R103" s="204">
        <v>41334</v>
      </c>
      <c r="S103" s="47">
        <f>IF(('Data Tool'!$D$10/('Data and Formulas'!$K$41+(('Data Tool'!$D$9*'Data and Formulas'!$K$42)+('Data Tool'!$F$9*'Data and Formulas'!$K$45)+('Data Tool'!$G$9*'Data and Formulas'!$K$46))))&lt;'Data and Formulas'!$G$54, $V103, IF(AND(('Data Tool'!$D$10/('Data and Formulas'!$K$41+(('Data Tool'!$D$9*'Data and Formulas'!$K$42)+('Data Tool'!$F$9*'Data and Formulas'!$K$45)+('Data Tool'!$G$9*'Data and Formulas'!$K$46))))&lt;'Data and Formulas'!$H$54, ('Data Tool'!$D$10/('Data and Formulas'!$K$41+(('Data Tool'!$D$9*'Data and Formulas'!$K$42)+('Data Tool'!$F$9*'Data and Formulas'!$K$45)+('Data Tool'!$G$9*'Data and Formulas'!$K$46)))) &gt;='Data and Formulas'!$G$54), $W103, IF(AND(('Data Tool'!$D$10/('Data and Formulas'!$K$41+(('Data Tool'!$D$9*'Data and Formulas'!$K$42)+('Data Tool'!$F$9*'Data and Formulas'!$K$45)+('Data Tool'!$G$9*'Data and Formulas'!$K$46))))&lt;'Data and Formulas'!$I$54, ('Data Tool'!$D$10/('Data and Formulas'!$K$41+(('Data Tool'!$D$9*'Data and Formulas'!$K$42)+('Data Tool'!$F$9*'Data and Formulas'!$K$45)+('Data Tool'!$G$9*'Data and Formulas'!$K$46)))) &gt;='Data and Formulas'!$H$54), $X103, IF(AND(('Data Tool'!$D$10/('Data and Formulas'!$K$41+(('Data Tool'!$D$9*'Data and Formulas'!$K$42)+('Data Tool'!$F$9*'Data and Formulas'!$K$45)+('Data Tool'!$G$9*'Data and Formulas'!$K$46))))&lt;'Data and Formulas'!$J$54, ('Data Tool'!$D$10/('Data and Formulas'!$K$41+(('Data Tool'!$D$9*'Data and Formulas'!$K$42)+('Data Tool'!$F$9*'Data and Formulas'!$K$45)+('Data Tool'!$G$9*'Data and Formulas'!$K$46)))) &gt;='Data and Formulas'!$I$54), $Y103, IF(AND(('Data Tool'!$D$10/('Data and Formulas'!$K$41+(('Data Tool'!$D$9*'Data and Formulas'!$K$42)+('Data Tool'!$F$9*'Data and Formulas'!$K$45)+('Data Tool'!$G$9*'Data and Formulas'!$K$46))))&lt;'Data and Formulas'!$K$54, ('Data Tool'!$D$10/('Data and Formulas'!$K$41+(('Data Tool'!$D$9*'Data and Formulas'!$K$42)+('Data Tool'!$F$9*'Data and Formulas'!$K$45)+('Data Tool'!$G$9*'Data and Formulas'!$K$46)))) &gt;='Data and Formulas'!$J$54), $Z103, IF(AND(('Data Tool'!$D$10/('Data and Formulas'!$K$41+(('Data Tool'!$D$9*'Data and Formulas'!$K$42)+('Data Tool'!$F$9*'Data and Formulas'!$K$45)+('Data Tool'!$G$9*'Data and Formulas'!$K$46))))&lt;'Data and Formulas'!$L$54, ('Data Tool'!$D$10/('Data and Formulas'!$K$41+(('Data Tool'!$D$9*'Data and Formulas'!$K$42)+('Data Tool'!$F$9*'Data and Formulas'!$K$45)+('Data Tool'!$G$9*'Data and Formulas'!$K$46)))) &gt;='Data and Formulas'!$K$54), $AA103, IF(AND(('Data Tool'!$D$10/('Data and Formulas'!$K$41+(('Data Tool'!$D$9*'Data and Formulas'!$K$42)+('Data Tool'!$F$9*'Data and Formulas'!$K$45)+('Data Tool'!$G$9*'Data and Formulas'!$K$46))))&lt;'Data and Formulas'!$M$54, ('Data Tool'!$D$10/('Data and Formulas'!$K$41+(('Data Tool'!$D$9*'Data and Formulas'!$K$42)+('Data Tool'!$F$9*'Data and Formulas'!$K$45)+('Data Tool'!$G$9*'Data and Formulas'!$K$46)))) &gt;='Data and Formulas'!$L$54), $AB103, IF(AND(('Data Tool'!$D$10/('Data and Formulas'!$K$41+(('Data Tool'!$D$9*'Data and Formulas'!$K$42)+('Data Tool'!$F$9*'Data and Formulas'!$K$45)+('Data Tool'!$G$9*'Data and Formulas'!$K$46))))&lt;'Data and Formulas'!$N$54, ('Data Tool'!$D$10/('Data and Formulas'!$K$41+(('Data Tool'!$D$9*'Data and Formulas'!$K$42)+('Data Tool'!$F$9*'Data and Formulas'!$K$45)+('Data Tool'!$G$9*'Data and Formulas'!$K$46)))) &gt;='Data and Formulas'!$M$54), $AC103, IF(AND(('Data Tool'!$D$10/('Data and Formulas'!$K$41+(('Data Tool'!$D$9*'Data and Formulas'!$K$42)+('Data Tool'!$F$9*'Data and Formulas'!$K$45)+('Data Tool'!$G$9*'Data and Formulas'!$K$46))))&lt;'Data and Formulas'!$O$54, ('Data Tool'!$D$10/('Data and Formulas'!$K$41+(('Data Tool'!$D$9*'Data and Formulas'!$K$42)+('Data Tool'!$F$9*'Data and Formulas'!$K$45)+('Data Tool'!$G$9*'Data and Formulas'!$K$46)))) &gt;='Data and Formulas'!$N$54), $AD103, IF(('Data Tool'!$D$10/('Data and Formulas'!$K$41+(('Data Tool'!$D$9*'Data and Formulas'!$K$42)+('Data Tool'!$F$9*'Data and Formulas'!$K$45)+('Data Tool'!$G$9*'Data and Formulas'!$K$46))))&gt;='Data and Formulas'!$O$54, $AE103))))))))))</f>
        <v>2.6</v>
      </c>
      <c r="T103" s="48">
        <v>2.5</v>
      </c>
      <c r="U103" s="49"/>
      <c r="V103" s="4">
        <v>2.8</v>
      </c>
      <c r="W103" s="4">
        <v>2.7</v>
      </c>
      <c r="X103" s="4">
        <v>2.8</v>
      </c>
      <c r="Y103" s="4">
        <v>2.6</v>
      </c>
      <c r="Z103" s="4">
        <v>2.6</v>
      </c>
      <c r="AA103" s="4">
        <v>2.4</v>
      </c>
      <c r="AB103" s="4">
        <v>2.2999999999999998</v>
      </c>
      <c r="AC103" s="4">
        <v>2.2999999999999998</v>
      </c>
      <c r="AD103" s="4">
        <v>2.5</v>
      </c>
      <c r="AE103" s="190">
        <v>2.4</v>
      </c>
    </row>
    <row r="104" spans="2:31">
      <c r="B104" s="189" t="s">
        <v>39</v>
      </c>
      <c r="C104" s="4"/>
      <c r="D104" s="29">
        <f t="shared" si="13"/>
        <v>0.10264446620959843</v>
      </c>
      <c r="E104" s="29">
        <f t="shared" si="13"/>
        <v>8.896185115697311E-2</v>
      </c>
      <c r="F104" s="29">
        <f t="shared" si="13"/>
        <v>9.5336953050143725E-2</v>
      </c>
      <c r="G104" s="29">
        <f t="shared" si="13"/>
        <v>8.729997974478429E-2</v>
      </c>
      <c r="H104" s="192">
        <f t="shared" si="13"/>
        <v>6.9230769230769235E-2</v>
      </c>
      <c r="R104" s="204">
        <v>41365</v>
      </c>
      <c r="S104" s="47">
        <f>IF(('Data Tool'!$D$10/('Data and Formulas'!$K$41+(('Data Tool'!$D$9*'Data and Formulas'!$K$42)+('Data Tool'!$F$9*'Data and Formulas'!$K$45)+('Data Tool'!$G$9*'Data and Formulas'!$K$46))))&lt;'Data and Formulas'!$G$54, $V104, IF(AND(('Data Tool'!$D$10/('Data and Formulas'!$K$41+(('Data Tool'!$D$9*'Data and Formulas'!$K$42)+('Data Tool'!$F$9*'Data and Formulas'!$K$45)+('Data Tool'!$G$9*'Data and Formulas'!$K$46))))&lt;'Data and Formulas'!$H$54, ('Data Tool'!$D$10/('Data and Formulas'!$K$41+(('Data Tool'!$D$9*'Data and Formulas'!$K$42)+('Data Tool'!$F$9*'Data and Formulas'!$K$45)+('Data Tool'!$G$9*'Data and Formulas'!$K$46)))) &gt;='Data and Formulas'!$G$54), $W104, IF(AND(('Data Tool'!$D$10/('Data and Formulas'!$K$41+(('Data Tool'!$D$9*'Data and Formulas'!$K$42)+('Data Tool'!$F$9*'Data and Formulas'!$K$45)+('Data Tool'!$G$9*'Data and Formulas'!$K$46))))&lt;'Data and Formulas'!$I$54, ('Data Tool'!$D$10/('Data and Formulas'!$K$41+(('Data Tool'!$D$9*'Data and Formulas'!$K$42)+('Data Tool'!$F$9*'Data and Formulas'!$K$45)+('Data Tool'!$G$9*'Data and Formulas'!$K$46)))) &gt;='Data and Formulas'!$H$54), $X104, IF(AND(('Data Tool'!$D$10/('Data and Formulas'!$K$41+(('Data Tool'!$D$9*'Data and Formulas'!$K$42)+('Data Tool'!$F$9*'Data and Formulas'!$K$45)+('Data Tool'!$G$9*'Data and Formulas'!$K$46))))&lt;'Data and Formulas'!$J$54, ('Data Tool'!$D$10/('Data and Formulas'!$K$41+(('Data Tool'!$D$9*'Data and Formulas'!$K$42)+('Data Tool'!$F$9*'Data and Formulas'!$K$45)+('Data Tool'!$G$9*'Data and Formulas'!$K$46)))) &gt;='Data and Formulas'!$I$54), $Y104, IF(AND(('Data Tool'!$D$10/('Data and Formulas'!$K$41+(('Data Tool'!$D$9*'Data and Formulas'!$K$42)+('Data Tool'!$F$9*'Data and Formulas'!$K$45)+('Data Tool'!$G$9*'Data and Formulas'!$K$46))))&lt;'Data and Formulas'!$K$54, ('Data Tool'!$D$10/('Data and Formulas'!$K$41+(('Data Tool'!$D$9*'Data and Formulas'!$K$42)+('Data Tool'!$F$9*'Data and Formulas'!$K$45)+('Data Tool'!$G$9*'Data and Formulas'!$K$46)))) &gt;='Data and Formulas'!$J$54), $Z104, IF(AND(('Data Tool'!$D$10/('Data and Formulas'!$K$41+(('Data Tool'!$D$9*'Data and Formulas'!$K$42)+('Data Tool'!$F$9*'Data and Formulas'!$K$45)+('Data Tool'!$G$9*'Data and Formulas'!$K$46))))&lt;'Data and Formulas'!$L$54, ('Data Tool'!$D$10/('Data and Formulas'!$K$41+(('Data Tool'!$D$9*'Data and Formulas'!$K$42)+('Data Tool'!$F$9*'Data and Formulas'!$K$45)+('Data Tool'!$G$9*'Data and Formulas'!$K$46)))) &gt;='Data and Formulas'!$K$54), $AA104, IF(AND(('Data Tool'!$D$10/('Data and Formulas'!$K$41+(('Data Tool'!$D$9*'Data and Formulas'!$K$42)+('Data Tool'!$F$9*'Data and Formulas'!$K$45)+('Data Tool'!$G$9*'Data and Formulas'!$K$46))))&lt;'Data and Formulas'!$M$54, ('Data Tool'!$D$10/('Data and Formulas'!$K$41+(('Data Tool'!$D$9*'Data and Formulas'!$K$42)+('Data Tool'!$F$9*'Data and Formulas'!$K$45)+('Data Tool'!$G$9*'Data and Formulas'!$K$46)))) &gt;='Data and Formulas'!$L$54), $AB104, IF(AND(('Data Tool'!$D$10/('Data and Formulas'!$K$41+(('Data Tool'!$D$9*'Data and Formulas'!$K$42)+('Data Tool'!$F$9*'Data and Formulas'!$K$45)+('Data Tool'!$G$9*'Data and Formulas'!$K$46))))&lt;'Data and Formulas'!$N$54, ('Data Tool'!$D$10/('Data and Formulas'!$K$41+(('Data Tool'!$D$9*'Data and Formulas'!$K$42)+('Data Tool'!$F$9*'Data and Formulas'!$K$45)+('Data Tool'!$G$9*'Data and Formulas'!$K$46)))) &gt;='Data and Formulas'!$M$54), $AC104, IF(AND(('Data Tool'!$D$10/('Data and Formulas'!$K$41+(('Data Tool'!$D$9*'Data and Formulas'!$K$42)+('Data Tool'!$F$9*'Data and Formulas'!$K$45)+('Data Tool'!$G$9*'Data and Formulas'!$K$46))))&lt;'Data and Formulas'!$O$54, ('Data Tool'!$D$10/('Data and Formulas'!$K$41+(('Data Tool'!$D$9*'Data and Formulas'!$K$42)+('Data Tool'!$F$9*'Data and Formulas'!$K$45)+('Data Tool'!$G$9*'Data and Formulas'!$K$46)))) &gt;='Data and Formulas'!$N$54), $AD104, IF(('Data Tool'!$D$10/('Data and Formulas'!$K$41+(('Data Tool'!$D$9*'Data and Formulas'!$K$42)+('Data Tool'!$F$9*'Data and Formulas'!$K$45)+('Data Tool'!$G$9*'Data and Formulas'!$K$46))))&gt;='Data and Formulas'!$O$54, $AE104))))))))))</f>
        <v>2.2999999999999998</v>
      </c>
      <c r="T104" s="48">
        <v>2.2000000000000002</v>
      </c>
      <c r="U104" s="49"/>
      <c r="V104" s="4">
        <v>2.6</v>
      </c>
      <c r="W104" s="4">
        <v>2.5</v>
      </c>
      <c r="X104" s="4">
        <v>2.5</v>
      </c>
      <c r="Y104" s="4">
        <v>2.2999999999999998</v>
      </c>
      <c r="Z104" s="4">
        <v>2.2999999999999998</v>
      </c>
      <c r="AA104" s="4">
        <v>2.1</v>
      </c>
      <c r="AB104" s="4">
        <v>2.1</v>
      </c>
      <c r="AC104" s="4">
        <v>2</v>
      </c>
      <c r="AD104" s="4">
        <v>2.2000000000000002</v>
      </c>
      <c r="AE104" s="190">
        <v>2.1</v>
      </c>
    </row>
    <row r="105" spans="2:31">
      <c r="B105" s="189" t="s">
        <v>40</v>
      </c>
      <c r="C105" s="4"/>
      <c r="D105" s="29">
        <f t="shared" si="13"/>
        <v>6.4250734573947102E-2</v>
      </c>
      <c r="E105" s="29">
        <f t="shared" si="13"/>
        <v>7.5203252032520318E-2</v>
      </c>
      <c r="F105" s="29">
        <f t="shared" si="13"/>
        <v>7.6812519961673584E-2</v>
      </c>
      <c r="G105" s="29">
        <f t="shared" si="13"/>
        <v>7.271622442779016E-2</v>
      </c>
      <c r="H105" s="192">
        <f t="shared" si="13"/>
        <v>8.729096989966556E-2</v>
      </c>
      <c r="R105" s="204">
        <v>41395</v>
      </c>
      <c r="S105" s="47">
        <f>IF(('Data Tool'!$D$10/('Data and Formulas'!$K$41+(('Data Tool'!$D$9*'Data and Formulas'!$K$42)+('Data Tool'!$F$9*'Data and Formulas'!$K$45)+('Data Tool'!$G$9*'Data and Formulas'!$K$46))))&lt;'Data and Formulas'!$G$54, $V105, IF(AND(('Data Tool'!$D$10/('Data and Formulas'!$K$41+(('Data Tool'!$D$9*'Data and Formulas'!$K$42)+('Data Tool'!$F$9*'Data and Formulas'!$K$45)+('Data Tool'!$G$9*'Data and Formulas'!$K$46))))&lt;'Data and Formulas'!$H$54, ('Data Tool'!$D$10/('Data and Formulas'!$K$41+(('Data Tool'!$D$9*'Data and Formulas'!$K$42)+('Data Tool'!$F$9*'Data and Formulas'!$K$45)+('Data Tool'!$G$9*'Data and Formulas'!$K$46)))) &gt;='Data and Formulas'!$G$54), $W105, IF(AND(('Data Tool'!$D$10/('Data and Formulas'!$K$41+(('Data Tool'!$D$9*'Data and Formulas'!$K$42)+('Data Tool'!$F$9*'Data and Formulas'!$K$45)+('Data Tool'!$G$9*'Data and Formulas'!$K$46))))&lt;'Data and Formulas'!$I$54, ('Data Tool'!$D$10/('Data and Formulas'!$K$41+(('Data Tool'!$D$9*'Data and Formulas'!$K$42)+('Data Tool'!$F$9*'Data and Formulas'!$K$45)+('Data Tool'!$G$9*'Data and Formulas'!$K$46)))) &gt;='Data and Formulas'!$H$54), $X105, IF(AND(('Data Tool'!$D$10/('Data and Formulas'!$K$41+(('Data Tool'!$D$9*'Data and Formulas'!$K$42)+('Data Tool'!$F$9*'Data and Formulas'!$K$45)+('Data Tool'!$G$9*'Data and Formulas'!$K$46))))&lt;'Data and Formulas'!$J$54, ('Data Tool'!$D$10/('Data and Formulas'!$K$41+(('Data Tool'!$D$9*'Data and Formulas'!$K$42)+('Data Tool'!$F$9*'Data and Formulas'!$K$45)+('Data Tool'!$G$9*'Data and Formulas'!$K$46)))) &gt;='Data and Formulas'!$I$54), $Y105, IF(AND(('Data Tool'!$D$10/('Data and Formulas'!$K$41+(('Data Tool'!$D$9*'Data and Formulas'!$K$42)+('Data Tool'!$F$9*'Data and Formulas'!$K$45)+('Data Tool'!$G$9*'Data and Formulas'!$K$46))))&lt;'Data and Formulas'!$K$54, ('Data Tool'!$D$10/('Data and Formulas'!$K$41+(('Data Tool'!$D$9*'Data and Formulas'!$K$42)+('Data Tool'!$F$9*'Data and Formulas'!$K$45)+('Data Tool'!$G$9*'Data and Formulas'!$K$46)))) &gt;='Data and Formulas'!$J$54), $Z105, IF(AND(('Data Tool'!$D$10/('Data and Formulas'!$K$41+(('Data Tool'!$D$9*'Data and Formulas'!$K$42)+('Data Tool'!$F$9*'Data and Formulas'!$K$45)+('Data Tool'!$G$9*'Data and Formulas'!$K$46))))&lt;'Data and Formulas'!$L$54, ('Data Tool'!$D$10/('Data and Formulas'!$K$41+(('Data Tool'!$D$9*'Data and Formulas'!$K$42)+('Data Tool'!$F$9*'Data and Formulas'!$K$45)+('Data Tool'!$G$9*'Data and Formulas'!$K$46)))) &gt;='Data and Formulas'!$K$54), $AA105, IF(AND(('Data Tool'!$D$10/('Data and Formulas'!$K$41+(('Data Tool'!$D$9*'Data and Formulas'!$K$42)+('Data Tool'!$F$9*'Data and Formulas'!$K$45)+('Data Tool'!$G$9*'Data and Formulas'!$K$46))))&lt;'Data and Formulas'!$M$54, ('Data Tool'!$D$10/('Data and Formulas'!$K$41+(('Data Tool'!$D$9*'Data and Formulas'!$K$42)+('Data Tool'!$F$9*'Data and Formulas'!$K$45)+('Data Tool'!$G$9*'Data and Formulas'!$K$46)))) &gt;='Data and Formulas'!$L$54), $AB105, IF(AND(('Data Tool'!$D$10/('Data and Formulas'!$K$41+(('Data Tool'!$D$9*'Data and Formulas'!$K$42)+('Data Tool'!$F$9*'Data and Formulas'!$K$45)+('Data Tool'!$G$9*'Data and Formulas'!$K$46))))&lt;'Data and Formulas'!$N$54, ('Data Tool'!$D$10/('Data and Formulas'!$K$41+(('Data Tool'!$D$9*'Data and Formulas'!$K$42)+('Data Tool'!$F$9*'Data and Formulas'!$K$45)+('Data Tool'!$G$9*'Data and Formulas'!$K$46)))) &gt;='Data and Formulas'!$M$54), $AC105, IF(AND(('Data Tool'!$D$10/('Data and Formulas'!$K$41+(('Data Tool'!$D$9*'Data and Formulas'!$K$42)+('Data Tool'!$F$9*'Data and Formulas'!$K$45)+('Data Tool'!$G$9*'Data and Formulas'!$K$46))))&lt;'Data and Formulas'!$O$54, ('Data Tool'!$D$10/('Data and Formulas'!$K$41+(('Data Tool'!$D$9*'Data and Formulas'!$K$42)+('Data Tool'!$F$9*'Data and Formulas'!$K$45)+('Data Tool'!$G$9*'Data and Formulas'!$K$46)))) &gt;='Data and Formulas'!$N$54), $AD105, IF(('Data Tool'!$D$10/('Data and Formulas'!$K$41+(('Data Tool'!$D$9*'Data and Formulas'!$K$42)+('Data Tool'!$F$9*'Data and Formulas'!$K$45)+('Data Tool'!$G$9*'Data and Formulas'!$K$46))))&gt;='Data and Formulas'!$O$54, $AE105))))))))))</f>
        <v>2.5</v>
      </c>
      <c r="T105" s="48">
        <v>2.4</v>
      </c>
      <c r="U105" s="49"/>
      <c r="V105" s="4">
        <v>2.8</v>
      </c>
      <c r="W105" s="4">
        <v>2.7</v>
      </c>
      <c r="X105" s="4">
        <v>2.6</v>
      </c>
      <c r="Y105" s="4">
        <v>2.5</v>
      </c>
      <c r="Z105" s="4">
        <v>2.5</v>
      </c>
      <c r="AA105" s="4">
        <v>2.4</v>
      </c>
      <c r="AB105" s="4">
        <v>2.2999999999999998</v>
      </c>
      <c r="AC105" s="4">
        <v>2.2000000000000002</v>
      </c>
      <c r="AD105" s="4">
        <v>2.4</v>
      </c>
      <c r="AE105" s="190">
        <v>2.2999999999999998</v>
      </c>
    </row>
    <row r="106" spans="2:31" ht="15.75" thickBot="1">
      <c r="B106" s="193" t="s">
        <v>41</v>
      </c>
      <c r="C106" s="194"/>
      <c r="D106" s="195">
        <f t="shared" si="13"/>
        <v>0.11067580803134182</v>
      </c>
      <c r="E106" s="195">
        <f t="shared" si="13"/>
        <v>0.14946841776110067</v>
      </c>
      <c r="F106" s="195">
        <f t="shared" si="13"/>
        <v>0.12200574896199297</v>
      </c>
      <c r="G106" s="195">
        <f t="shared" si="13"/>
        <v>0.10735264330565121</v>
      </c>
      <c r="H106" s="196">
        <f t="shared" si="13"/>
        <v>0.11906354515050167</v>
      </c>
      <c r="R106" s="204">
        <v>41426</v>
      </c>
      <c r="S106" s="47">
        <f>IF(('Data Tool'!$D$10/('Data and Formulas'!$K$41+(('Data Tool'!$D$9*'Data and Formulas'!$K$42)+('Data Tool'!$F$9*'Data and Formulas'!$K$45)+('Data Tool'!$G$9*'Data and Formulas'!$K$46))))&lt;'Data and Formulas'!$G$54, $V106, IF(AND(('Data Tool'!$D$10/('Data and Formulas'!$K$41+(('Data Tool'!$D$9*'Data and Formulas'!$K$42)+('Data Tool'!$F$9*'Data and Formulas'!$K$45)+('Data Tool'!$G$9*'Data and Formulas'!$K$46))))&lt;'Data and Formulas'!$H$54, ('Data Tool'!$D$10/('Data and Formulas'!$K$41+(('Data Tool'!$D$9*'Data and Formulas'!$K$42)+('Data Tool'!$F$9*'Data and Formulas'!$K$45)+('Data Tool'!$G$9*'Data and Formulas'!$K$46)))) &gt;='Data and Formulas'!$G$54), $W106, IF(AND(('Data Tool'!$D$10/('Data and Formulas'!$K$41+(('Data Tool'!$D$9*'Data and Formulas'!$K$42)+('Data Tool'!$F$9*'Data and Formulas'!$K$45)+('Data Tool'!$G$9*'Data and Formulas'!$K$46))))&lt;'Data and Formulas'!$I$54, ('Data Tool'!$D$10/('Data and Formulas'!$K$41+(('Data Tool'!$D$9*'Data and Formulas'!$K$42)+('Data Tool'!$F$9*'Data and Formulas'!$K$45)+('Data Tool'!$G$9*'Data and Formulas'!$K$46)))) &gt;='Data and Formulas'!$H$54), $X106, IF(AND(('Data Tool'!$D$10/('Data and Formulas'!$K$41+(('Data Tool'!$D$9*'Data and Formulas'!$K$42)+('Data Tool'!$F$9*'Data and Formulas'!$K$45)+('Data Tool'!$G$9*'Data and Formulas'!$K$46))))&lt;'Data and Formulas'!$J$54, ('Data Tool'!$D$10/('Data and Formulas'!$K$41+(('Data Tool'!$D$9*'Data and Formulas'!$K$42)+('Data Tool'!$F$9*'Data and Formulas'!$K$45)+('Data Tool'!$G$9*'Data and Formulas'!$K$46)))) &gt;='Data and Formulas'!$I$54), $Y106, IF(AND(('Data Tool'!$D$10/('Data and Formulas'!$K$41+(('Data Tool'!$D$9*'Data and Formulas'!$K$42)+('Data Tool'!$F$9*'Data and Formulas'!$K$45)+('Data Tool'!$G$9*'Data and Formulas'!$K$46))))&lt;'Data and Formulas'!$K$54, ('Data Tool'!$D$10/('Data and Formulas'!$K$41+(('Data Tool'!$D$9*'Data and Formulas'!$K$42)+('Data Tool'!$F$9*'Data and Formulas'!$K$45)+('Data Tool'!$G$9*'Data and Formulas'!$K$46)))) &gt;='Data and Formulas'!$J$54), $Z106, IF(AND(('Data Tool'!$D$10/('Data and Formulas'!$K$41+(('Data Tool'!$D$9*'Data and Formulas'!$K$42)+('Data Tool'!$F$9*'Data and Formulas'!$K$45)+('Data Tool'!$G$9*'Data and Formulas'!$K$46))))&lt;'Data and Formulas'!$L$54, ('Data Tool'!$D$10/('Data and Formulas'!$K$41+(('Data Tool'!$D$9*'Data and Formulas'!$K$42)+('Data Tool'!$F$9*'Data and Formulas'!$K$45)+('Data Tool'!$G$9*'Data and Formulas'!$K$46)))) &gt;='Data and Formulas'!$K$54), $AA106, IF(AND(('Data Tool'!$D$10/('Data and Formulas'!$K$41+(('Data Tool'!$D$9*'Data and Formulas'!$K$42)+('Data Tool'!$F$9*'Data and Formulas'!$K$45)+('Data Tool'!$G$9*'Data and Formulas'!$K$46))))&lt;'Data and Formulas'!$M$54, ('Data Tool'!$D$10/('Data and Formulas'!$K$41+(('Data Tool'!$D$9*'Data and Formulas'!$K$42)+('Data Tool'!$F$9*'Data and Formulas'!$K$45)+('Data Tool'!$G$9*'Data and Formulas'!$K$46)))) &gt;='Data and Formulas'!$L$54), $AB106, IF(AND(('Data Tool'!$D$10/('Data and Formulas'!$K$41+(('Data Tool'!$D$9*'Data and Formulas'!$K$42)+('Data Tool'!$F$9*'Data and Formulas'!$K$45)+('Data Tool'!$G$9*'Data and Formulas'!$K$46))))&lt;'Data and Formulas'!$N$54, ('Data Tool'!$D$10/('Data and Formulas'!$K$41+(('Data Tool'!$D$9*'Data and Formulas'!$K$42)+('Data Tool'!$F$9*'Data and Formulas'!$K$45)+('Data Tool'!$G$9*'Data and Formulas'!$K$46)))) &gt;='Data and Formulas'!$M$54), $AC106, IF(AND(('Data Tool'!$D$10/('Data and Formulas'!$K$41+(('Data Tool'!$D$9*'Data and Formulas'!$K$42)+('Data Tool'!$F$9*'Data and Formulas'!$K$45)+('Data Tool'!$G$9*'Data and Formulas'!$K$46))))&lt;'Data and Formulas'!$O$54, ('Data Tool'!$D$10/('Data and Formulas'!$K$41+(('Data Tool'!$D$9*'Data and Formulas'!$K$42)+('Data Tool'!$F$9*'Data and Formulas'!$K$45)+('Data Tool'!$G$9*'Data and Formulas'!$K$46)))) &gt;='Data and Formulas'!$N$54), $AD106, IF(('Data Tool'!$D$10/('Data and Formulas'!$K$41+(('Data Tool'!$D$9*'Data and Formulas'!$K$42)+('Data Tool'!$F$9*'Data and Formulas'!$K$45)+('Data Tool'!$G$9*'Data and Formulas'!$K$46))))&gt;='Data and Formulas'!$O$54, $AE106))))))))))</f>
        <v>2.7</v>
      </c>
      <c r="T106" s="48">
        <v>2.6</v>
      </c>
      <c r="U106" s="49"/>
      <c r="V106" s="4">
        <v>2.9</v>
      </c>
      <c r="W106" s="4">
        <v>2.9</v>
      </c>
      <c r="X106" s="4">
        <v>2.8</v>
      </c>
      <c r="Y106" s="4">
        <v>2.7</v>
      </c>
      <c r="Z106" s="4">
        <v>2.7</v>
      </c>
      <c r="AA106" s="4">
        <v>2.6</v>
      </c>
      <c r="AB106" s="4">
        <v>2.5</v>
      </c>
      <c r="AC106" s="4">
        <v>2.4</v>
      </c>
      <c r="AD106" s="4">
        <v>2.5</v>
      </c>
      <c r="AE106" s="190">
        <v>2.5</v>
      </c>
    </row>
    <row r="107" spans="2:31">
      <c r="R107" s="204">
        <v>41456</v>
      </c>
      <c r="S107" s="47">
        <f>IF(('Data Tool'!$D$10/('Data and Formulas'!$K$41+(('Data Tool'!$D$9*'Data and Formulas'!$K$42)+('Data Tool'!$F$9*'Data and Formulas'!$K$45)+('Data Tool'!$G$9*'Data and Formulas'!$K$46))))&lt;'Data and Formulas'!$G$54, $V107, IF(AND(('Data Tool'!$D$10/('Data and Formulas'!$K$41+(('Data Tool'!$D$9*'Data and Formulas'!$K$42)+('Data Tool'!$F$9*'Data and Formulas'!$K$45)+('Data Tool'!$G$9*'Data and Formulas'!$K$46))))&lt;'Data and Formulas'!$H$54, ('Data Tool'!$D$10/('Data and Formulas'!$K$41+(('Data Tool'!$D$9*'Data and Formulas'!$K$42)+('Data Tool'!$F$9*'Data and Formulas'!$K$45)+('Data Tool'!$G$9*'Data and Formulas'!$K$46)))) &gt;='Data and Formulas'!$G$54), $W107, IF(AND(('Data Tool'!$D$10/('Data and Formulas'!$K$41+(('Data Tool'!$D$9*'Data and Formulas'!$K$42)+('Data Tool'!$F$9*'Data and Formulas'!$K$45)+('Data Tool'!$G$9*'Data and Formulas'!$K$46))))&lt;'Data and Formulas'!$I$54, ('Data Tool'!$D$10/('Data and Formulas'!$K$41+(('Data Tool'!$D$9*'Data and Formulas'!$K$42)+('Data Tool'!$F$9*'Data and Formulas'!$K$45)+('Data Tool'!$G$9*'Data and Formulas'!$K$46)))) &gt;='Data and Formulas'!$H$54), $X107, IF(AND(('Data Tool'!$D$10/('Data and Formulas'!$K$41+(('Data Tool'!$D$9*'Data and Formulas'!$K$42)+('Data Tool'!$F$9*'Data and Formulas'!$K$45)+('Data Tool'!$G$9*'Data and Formulas'!$K$46))))&lt;'Data and Formulas'!$J$54, ('Data Tool'!$D$10/('Data and Formulas'!$K$41+(('Data Tool'!$D$9*'Data and Formulas'!$K$42)+('Data Tool'!$F$9*'Data and Formulas'!$K$45)+('Data Tool'!$G$9*'Data and Formulas'!$K$46)))) &gt;='Data and Formulas'!$I$54), $Y107, IF(AND(('Data Tool'!$D$10/('Data and Formulas'!$K$41+(('Data Tool'!$D$9*'Data and Formulas'!$K$42)+('Data Tool'!$F$9*'Data and Formulas'!$K$45)+('Data Tool'!$G$9*'Data and Formulas'!$K$46))))&lt;'Data and Formulas'!$K$54, ('Data Tool'!$D$10/('Data and Formulas'!$K$41+(('Data Tool'!$D$9*'Data and Formulas'!$K$42)+('Data Tool'!$F$9*'Data and Formulas'!$K$45)+('Data Tool'!$G$9*'Data and Formulas'!$K$46)))) &gt;='Data and Formulas'!$J$54), $Z107, IF(AND(('Data Tool'!$D$10/('Data and Formulas'!$K$41+(('Data Tool'!$D$9*'Data and Formulas'!$K$42)+('Data Tool'!$F$9*'Data and Formulas'!$K$45)+('Data Tool'!$G$9*'Data and Formulas'!$K$46))))&lt;'Data and Formulas'!$L$54, ('Data Tool'!$D$10/('Data and Formulas'!$K$41+(('Data Tool'!$D$9*'Data and Formulas'!$K$42)+('Data Tool'!$F$9*'Data and Formulas'!$K$45)+('Data Tool'!$G$9*'Data and Formulas'!$K$46)))) &gt;='Data and Formulas'!$K$54), $AA107, IF(AND(('Data Tool'!$D$10/('Data and Formulas'!$K$41+(('Data Tool'!$D$9*'Data and Formulas'!$K$42)+('Data Tool'!$F$9*'Data and Formulas'!$K$45)+('Data Tool'!$G$9*'Data and Formulas'!$K$46))))&lt;'Data and Formulas'!$M$54, ('Data Tool'!$D$10/('Data and Formulas'!$K$41+(('Data Tool'!$D$9*'Data and Formulas'!$K$42)+('Data Tool'!$F$9*'Data and Formulas'!$K$45)+('Data Tool'!$G$9*'Data and Formulas'!$K$46)))) &gt;='Data and Formulas'!$L$54), $AB107, IF(AND(('Data Tool'!$D$10/('Data and Formulas'!$K$41+(('Data Tool'!$D$9*'Data and Formulas'!$K$42)+('Data Tool'!$F$9*'Data and Formulas'!$K$45)+('Data Tool'!$G$9*'Data and Formulas'!$K$46))))&lt;'Data and Formulas'!$N$54, ('Data Tool'!$D$10/('Data and Formulas'!$K$41+(('Data Tool'!$D$9*'Data and Formulas'!$K$42)+('Data Tool'!$F$9*'Data and Formulas'!$K$45)+('Data Tool'!$G$9*'Data and Formulas'!$K$46)))) &gt;='Data and Formulas'!$M$54), $AC107, IF(AND(('Data Tool'!$D$10/('Data and Formulas'!$K$41+(('Data Tool'!$D$9*'Data and Formulas'!$K$42)+('Data Tool'!$F$9*'Data and Formulas'!$K$45)+('Data Tool'!$G$9*'Data and Formulas'!$K$46))))&lt;'Data and Formulas'!$O$54, ('Data Tool'!$D$10/('Data and Formulas'!$K$41+(('Data Tool'!$D$9*'Data and Formulas'!$K$42)+('Data Tool'!$F$9*'Data and Formulas'!$K$45)+('Data Tool'!$G$9*'Data and Formulas'!$K$46)))) &gt;='Data and Formulas'!$N$54), $AD107, IF(('Data Tool'!$D$10/('Data and Formulas'!$K$41+(('Data Tool'!$D$9*'Data and Formulas'!$K$42)+('Data Tool'!$F$9*'Data and Formulas'!$K$45)+('Data Tool'!$G$9*'Data and Formulas'!$K$46))))&gt;='Data and Formulas'!$O$54, $AE107))))))))))</f>
        <v>2.5</v>
      </c>
      <c r="T107" s="48">
        <v>2.5</v>
      </c>
      <c r="U107" s="49"/>
      <c r="V107" s="4">
        <v>2.9</v>
      </c>
      <c r="W107" s="4">
        <v>2.8</v>
      </c>
      <c r="X107" s="4">
        <v>2.8</v>
      </c>
      <c r="Y107" s="4">
        <v>2.5</v>
      </c>
      <c r="Z107" s="4">
        <v>2.7</v>
      </c>
      <c r="AA107" s="4">
        <v>2.6</v>
      </c>
      <c r="AB107" s="4">
        <v>2.5</v>
      </c>
      <c r="AC107" s="4">
        <v>2.5</v>
      </c>
      <c r="AD107" s="4">
        <v>2.2999999999999998</v>
      </c>
      <c r="AE107" s="190">
        <v>2.5</v>
      </c>
    </row>
    <row r="108" spans="2:31" ht="15.75" thickBot="1">
      <c r="R108" s="204">
        <v>41487</v>
      </c>
      <c r="S108" s="47">
        <f>IF(('Data Tool'!$D$10/('Data and Formulas'!$K$41+(('Data Tool'!$D$9*'Data and Formulas'!$K$42)+('Data Tool'!$F$9*'Data and Formulas'!$K$45)+('Data Tool'!$G$9*'Data and Formulas'!$K$46))))&lt;'Data and Formulas'!$G$54, $V108, IF(AND(('Data Tool'!$D$10/('Data and Formulas'!$K$41+(('Data Tool'!$D$9*'Data and Formulas'!$K$42)+('Data Tool'!$F$9*'Data and Formulas'!$K$45)+('Data Tool'!$G$9*'Data and Formulas'!$K$46))))&lt;'Data and Formulas'!$H$54, ('Data Tool'!$D$10/('Data and Formulas'!$K$41+(('Data Tool'!$D$9*'Data and Formulas'!$K$42)+('Data Tool'!$F$9*'Data and Formulas'!$K$45)+('Data Tool'!$G$9*'Data and Formulas'!$K$46)))) &gt;='Data and Formulas'!$G$54), $W108, IF(AND(('Data Tool'!$D$10/('Data and Formulas'!$K$41+(('Data Tool'!$D$9*'Data and Formulas'!$K$42)+('Data Tool'!$F$9*'Data and Formulas'!$K$45)+('Data Tool'!$G$9*'Data and Formulas'!$K$46))))&lt;'Data and Formulas'!$I$54, ('Data Tool'!$D$10/('Data and Formulas'!$K$41+(('Data Tool'!$D$9*'Data and Formulas'!$K$42)+('Data Tool'!$F$9*'Data and Formulas'!$K$45)+('Data Tool'!$G$9*'Data and Formulas'!$K$46)))) &gt;='Data and Formulas'!$H$54), $X108, IF(AND(('Data Tool'!$D$10/('Data and Formulas'!$K$41+(('Data Tool'!$D$9*'Data and Formulas'!$K$42)+('Data Tool'!$F$9*'Data and Formulas'!$K$45)+('Data Tool'!$G$9*'Data and Formulas'!$K$46))))&lt;'Data and Formulas'!$J$54, ('Data Tool'!$D$10/('Data and Formulas'!$K$41+(('Data Tool'!$D$9*'Data and Formulas'!$K$42)+('Data Tool'!$F$9*'Data and Formulas'!$K$45)+('Data Tool'!$G$9*'Data and Formulas'!$K$46)))) &gt;='Data and Formulas'!$I$54), $Y108, IF(AND(('Data Tool'!$D$10/('Data and Formulas'!$K$41+(('Data Tool'!$D$9*'Data and Formulas'!$K$42)+('Data Tool'!$F$9*'Data and Formulas'!$K$45)+('Data Tool'!$G$9*'Data and Formulas'!$K$46))))&lt;'Data and Formulas'!$K$54, ('Data Tool'!$D$10/('Data and Formulas'!$K$41+(('Data Tool'!$D$9*'Data and Formulas'!$K$42)+('Data Tool'!$F$9*'Data and Formulas'!$K$45)+('Data Tool'!$G$9*'Data and Formulas'!$K$46)))) &gt;='Data and Formulas'!$J$54), $Z108, IF(AND(('Data Tool'!$D$10/('Data and Formulas'!$K$41+(('Data Tool'!$D$9*'Data and Formulas'!$K$42)+('Data Tool'!$F$9*'Data and Formulas'!$K$45)+('Data Tool'!$G$9*'Data and Formulas'!$K$46))))&lt;'Data and Formulas'!$L$54, ('Data Tool'!$D$10/('Data and Formulas'!$K$41+(('Data Tool'!$D$9*'Data and Formulas'!$K$42)+('Data Tool'!$F$9*'Data and Formulas'!$K$45)+('Data Tool'!$G$9*'Data and Formulas'!$K$46)))) &gt;='Data and Formulas'!$K$54), $AA108, IF(AND(('Data Tool'!$D$10/('Data and Formulas'!$K$41+(('Data Tool'!$D$9*'Data and Formulas'!$K$42)+('Data Tool'!$F$9*'Data and Formulas'!$K$45)+('Data Tool'!$G$9*'Data and Formulas'!$K$46))))&lt;'Data and Formulas'!$M$54, ('Data Tool'!$D$10/('Data and Formulas'!$K$41+(('Data Tool'!$D$9*'Data and Formulas'!$K$42)+('Data Tool'!$F$9*'Data and Formulas'!$K$45)+('Data Tool'!$G$9*'Data and Formulas'!$K$46)))) &gt;='Data and Formulas'!$L$54), $AB108, IF(AND(('Data Tool'!$D$10/('Data and Formulas'!$K$41+(('Data Tool'!$D$9*'Data and Formulas'!$K$42)+('Data Tool'!$F$9*'Data and Formulas'!$K$45)+('Data Tool'!$G$9*'Data and Formulas'!$K$46))))&lt;'Data and Formulas'!$N$54, ('Data Tool'!$D$10/('Data and Formulas'!$K$41+(('Data Tool'!$D$9*'Data and Formulas'!$K$42)+('Data Tool'!$F$9*'Data and Formulas'!$K$45)+('Data Tool'!$G$9*'Data and Formulas'!$K$46)))) &gt;='Data and Formulas'!$M$54), $AC108, IF(AND(('Data Tool'!$D$10/('Data and Formulas'!$K$41+(('Data Tool'!$D$9*'Data and Formulas'!$K$42)+('Data Tool'!$F$9*'Data and Formulas'!$K$45)+('Data Tool'!$G$9*'Data and Formulas'!$K$46))))&lt;'Data and Formulas'!$O$54, ('Data Tool'!$D$10/('Data and Formulas'!$K$41+(('Data Tool'!$D$9*'Data and Formulas'!$K$42)+('Data Tool'!$F$9*'Data and Formulas'!$K$45)+('Data Tool'!$G$9*'Data and Formulas'!$K$46)))) &gt;='Data and Formulas'!$N$54), $AD108, IF(('Data Tool'!$D$10/('Data and Formulas'!$K$41+(('Data Tool'!$D$9*'Data and Formulas'!$K$42)+('Data Tool'!$F$9*'Data and Formulas'!$K$45)+('Data Tool'!$G$9*'Data and Formulas'!$K$46))))&gt;='Data and Formulas'!$O$54, $AE108))))))))))</f>
        <v>2.5</v>
      </c>
      <c r="T108" s="48">
        <v>2.4</v>
      </c>
      <c r="U108" s="49"/>
      <c r="V108" s="4">
        <v>2.9</v>
      </c>
      <c r="W108" s="4">
        <v>2.9</v>
      </c>
      <c r="X108" s="4">
        <v>2.8</v>
      </c>
      <c r="Y108" s="4">
        <v>2.5</v>
      </c>
      <c r="Z108" s="4">
        <v>2.7</v>
      </c>
      <c r="AA108" s="4">
        <v>2.6</v>
      </c>
      <c r="AB108" s="4">
        <v>2.4</v>
      </c>
      <c r="AC108" s="4">
        <v>2.5</v>
      </c>
      <c r="AD108" s="4">
        <v>2.2000000000000002</v>
      </c>
      <c r="AE108" s="190">
        <v>2.4</v>
      </c>
    </row>
    <row r="109" spans="2:31" ht="18.75">
      <c r="B109" s="186" t="s">
        <v>79</v>
      </c>
      <c r="C109" s="187"/>
      <c r="D109" s="187"/>
      <c r="E109" s="187"/>
      <c r="F109" s="187"/>
      <c r="G109" s="187"/>
      <c r="H109" s="187"/>
      <c r="I109" s="187"/>
      <c r="J109" s="187"/>
      <c r="K109" s="187"/>
      <c r="L109" s="187"/>
      <c r="M109" s="187"/>
      <c r="N109" s="187"/>
      <c r="O109" s="187"/>
      <c r="P109" s="188"/>
      <c r="R109" s="204">
        <v>41518</v>
      </c>
      <c r="S109" s="47">
        <f>IF(('Data Tool'!$D$10/('Data and Formulas'!$K$41+(('Data Tool'!$D$9*'Data and Formulas'!$K$42)+('Data Tool'!$F$9*'Data and Formulas'!$K$45)+('Data Tool'!$G$9*'Data and Formulas'!$K$46))))&lt;'Data and Formulas'!$G$54, $V109, IF(AND(('Data Tool'!$D$10/('Data and Formulas'!$K$41+(('Data Tool'!$D$9*'Data and Formulas'!$K$42)+('Data Tool'!$F$9*'Data and Formulas'!$K$45)+('Data Tool'!$G$9*'Data and Formulas'!$K$46))))&lt;'Data and Formulas'!$H$54, ('Data Tool'!$D$10/('Data and Formulas'!$K$41+(('Data Tool'!$D$9*'Data and Formulas'!$K$42)+('Data Tool'!$F$9*'Data and Formulas'!$K$45)+('Data Tool'!$G$9*'Data and Formulas'!$K$46)))) &gt;='Data and Formulas'!$G$54), $W109, IF(AND(('Data Tool'!$D$10/('Data and Formulas'!$K$41+(('Data Tool'!$D$9*'Data and Formulas'!$K$42)+('Data Tool'!$F$9*'Data and Formulas'!$K$45)+('Data Tool'!$G$9*'Data and Formulas'!$K$46))))&lt;'Data and Formulas'!$I$54, ('Data Tool'!$D$10/('Data and Formulas'!$K$41+(('Data Tool'!$D$9*'Data and Formulas'!$K$42)+('Data Tool'!$F$9*'Data and Formulas'!$K$45)+('Data Tool'!$G$9*'Data and Formulas'!$K$46)))) &gt;='Data and Formulas'!$H$54), $X109, IF(AND(('Data Tool'!$D$10/('Data and Formulas'!$K$41+(('Data Tool'!$D$9*'Data and Formulas'!$K$42)+('Data Tool'!$F$9*'Data and Formulas'!$K$45)+('Data Tool'!$G$9*'Data and Formulas'!$K$46))))&lt;'Data and Formulas'!$J$54, ('Data Tool'!$D$10/('Data and Formulas'!$K$41+(('Data Tool'!$D$9*'Data and Formulas'!$K$42)+('Data Tool'!$F$9*'Data and Formulas'!$K$45)+('Data Tool'!$G$9*'Data and Formulas'!$K$46)))) &gt;='Data and Formulas'!$I$54), $Y109, IF(AND(('Data Tool'!$D$10/('Data and Formulas'!$K$41+(('Data Tool'!$D$9*'Data and Formulas'!$K$42)+('Data Tool'!$F$9*'Data and Formulas'!$K$45)+('Data Tool'!$G$9*'Data and Formulas'!$K$46))))&lt;'Data and Formulas'!$K$54, ('Data Tool'!$D$10/('Data and Formulas'!$K$41+(('Data Tool'!$D$9*'Data and Formulas'!$K$42)+('Data Tool'!$F$9*'Data and Formulas'!$K$45)+('Data Tool'!$G$9*'Data and Formulas'!$K$46)))) &gt;='Data and Formulas'!$J$54), $Z109, IF(AND(('Data Tool'!$D$10/('Data and Formulas'!$K$41+(('Data Tool'!$D$9*'Data and Formulas'!$K$42)+('Data Tool'!$F$9*'Data and Formulas'!$K$45)+('Data Tool'!$G$9*'Data and Formulas'!$K$46))))&lt;'Data and Formulas'!$L$54, ('Data Tool'!$D$10/('Data and Formulas'!$K$41+(('Data Tool'!$D$9*'Data and Formulas'!$K$42)+('Data Tool'!$F$9*'Data and Formulas'!$K$45)+('Data Tool'!$G$9*'Data and Formulas'!$K$46)))) &gt;='Data and Formulas'!$K$54), $AA109, IF(AND(('Data Tool'!$D$10/('Data and Formulas'!$K$41+(('Data Tool'!$D$9*'Data and Formulas'!$K$42)+('Data Tool'!$F$9*'Data and Formulas'!$K$45)+('Data Tool'!$G$9*'Data and Formulas'!$K$46))))&lt;'Data and Formulas'!$M$54, ('Data Tool'!$D$10/('Data and Formulas'!$K$41+(('Data Tool'!$D$9*'Data and Formulas'!$K$42)+('Data Tool'!$F$9*'Data and Formulas'!$K$45)+('Data Tool'!$G$9*'Data and Formulas'!$K$46)))) &gt;='Data and Formulas'!$L$54), $AB109, IF(AND(('Data Tool'!$D$10/('Data and Formulas'!$K$41+(('Data Tool'!$D$9*'Data and Formulas'!$K$42)+('Data Tool'!$F$9*'Data and Formulas'!$K$45)+('Data Tool'!$G$9*'Data and Formulas'!$K$46))))&lt;'Data and Formulas'!$N$54, ('Data Tool'!$D$10/('Data and Formulas'!$K$41+(('Data Tool'!$D$9*'Data and Formulas'!$K$42)+('Data Tool'!$F$9*'Data and Formulas'!$K$45)+('Data Tool'!$G$9*'Data and Formulas'!$K$46)))) &gt;='Data and Formulas'!$M$54), $AC109, IF(AND(('Data Tool'!$D$10/('Data and Formulas'!$K$41+(('Data Tool'!$D$9*'Data and Formulas'!$K$42)+('Data Tool'!$F$9*'Data and Formulas'!$K$45)+('Data Tool'!$G$9*'Data and Formulas'!$K$46))))&lt;'Data and Formulas'!$O$54, ('Data Tool'!$D$10/('Data and Formulas'!$K$41+(('Data Tool'!$D$9*'Data and Formulas'!$K$42)+('Data Tool'!$F$9*'Data and Formulas'!$K$45)+('Data Tool'!$G$9*'Data and Formulas'!$K$46)))) &gt;='Data and Formulas'!$N$54), $AD109, IF(('Data Tool'!$D$10/('Data and Formulas'!$K$41+(('Data Tool'!$D$9*'Data and Formulas'!$K$42)+('Data Tool'!$F$9*'Data and Formulas'!$K$45)+('Data Tool'!$G$9*'Data and Formulas'!$K$46))))&gt;='Data and Formulas'!$O$54, $AE109))))))))))</f>
        <v>2.5</v>
      </c>
      <c r="T109" s="48">
        <v>2.4</v>
      </c>
      <c r="U109" s="49"/>
      <c r="V109" s="4">
        <v>2.7</v>
      </c>
      <c r="W109" s="4">
        <v>2.7</v>
      </c>
      <c r="X109" s="4">
        <v>2.6</v>
      </c>
      <c r="Y109" s="4">
        <v>2.5</v>
      </c>
      <c r="Z109" s="4">
        <v>2.5</v>
      </c>
      <c r="AA109" s="4">
        <v>2.2999999999999998</v>
      </c>
      <c r="AB109" s="4">
        <v>2.2000000000000002</v>
      </c>
      <c r="AC109" s="4">
        <v>2.2000000000000002</v>
      </c>
      <c r="AD109" s="4">
        <v>2.2999999999999998</v>
      </c>
      <c r="AE109" s="190">
        <v>2.2999999999999998</v>
      </c>
    </row>
    <row r="110" spans="2:31">
      <c r="B110" s="191" t="s">
        <v>14</v>
      </c>
      <c r="C110" s="4" t="s">
        <v>57</v>
      </c>
      <c r="D110" s="4" t="s">
        <v>58</v>
      </c>
      <c r="E110" s="4" t="s">
        <v>59</v>
      </c>
      <c r="F110" s="4" t="s">
        <v>60</v>
      </c>
      <c r="G110" s="4" t="s">
        <v>88</v>
      </c>
      <c r="H110" s="4" t="s">
        <v>62</v>
      </c>
      <c r="I110" s="4" t="s">
        <v>63</v>
      </c>
      <c r="J110" s="4" t="s">
        <v>89</v>
      </c>
      <c r="K110" s="4" t="s">
        <v>65</v>
      </c>
      <c r="L110" s="4" t="s">
        <v>66</v>
      </c>
      <c r="M110" s="4" t="s">
        <v>90</v>
      </c>
      <c r="N110" s="4" t="s">
        <v>68</v>
      </c>
      <c r="O110" s="4" t="s">
        <v>69</v>
      </c>
      <c r="P110" s="190" t="s">
        <v>70</v>
      </c>
      <c r="R110" s="204">
        <v>41548</v>
      </c>
      <c r="S110" s="47">
        <f>IF(('Data Tool'!$D$10/('Data and Formulas'!$K$41+(('Data Tool'!$D$9*'Data and Formulas'!$K$42)+('Data Tool'!$F$9*'Data and Formulas'!$K$45)+('Data Tool'!$G$9*'Data and Formulas'!$K$46))))&lt;'Data and Formulas'!$G$54, $V110, IF(AND(('Data Tool'!$D$10/('Data and Formulas'!$K$41+(('Data Tool'!$D$9*'Data and Formulas'!$K$42)+('Data Tool'!$F$9*'Data and Formulas'!$K$45)+('Data Tool'!$G$9*'Data and Formulas'!$K$46))))&lt;'Data and Formulas'!$H$54, ('Data Tool'!$D$10/('Data and Formulas'!$K$41+(('Data Tool'!$D$9*'Data and Formulas'!$K$42)+('Data Tool'!$F$9*'Data and Formulas'!$K$45)+('Data Tool'!$G$9*'Data and Formulas'!$K$46)))) &gt;='Data and Formulas'!$G$54), $W110, IF(AND(('Data Tool'!$D$10/('Data and Formulas'!$K$41+(('Data Tool'!$D$9*'Data and Formulas'!$K$42)+('Data Tool'!$F$9*'Data and Formulas'!$K$45)+('Data Tool'!$G$9*'Data and Formulas'!$K$46))))&lt;'Data and Formulas'!$I$54, ('Data Tool'!$D$10/('Data and Formulas'!$K$41+(('Data Tool'!$D$9*'Data and Formulas'!$K$42)+('Data Tool'!$F$9*'Data and Formulas'!$K$45)+('Data Tool'!$G$9*'Data and Formulas'!$K$46)))) &gt;='Data and Formulas'!$H$54), $X110, IF(AND(('Data Tool'!$D$10/('Data and Formulas'!$K$41+(('Data Tool'!$D$9*'Data and Formulas'!$K$42)+('Data Tool'!$F$9*'Data and Formulas'!$K$45)+('Data Tool'!$G$9*'Data and Formulas'!$K$46))))&lt;'Data and Formulas'!$J$54, ('Data Tool'!$D$10/('Data and Formulas'!$K$41+(('Data Tool'!$D$9*'Data and Formulas'!$K$42)+('Data Tool'!$F$9*'Data and Formulas'!$K$45)+('Data Tool'!$G$9*'Data and Formulas'!$K$46)))) &gt;='Data and Formulas'!$I$54), $Y110, IF(AND(('Data Tool'!$D$10/('Data and Formulas'!$K$41+(('Data Tool'!$D$9*'Data and Formulas'!$K$42)+('Data Tool'!$F$9*'Data and Formulas'!$K$45)+('Data Tool'!$G$9*'Data and Formulas'!$K$46))))&lt;'Data and Formulas'!$K$54, ('Data Tool'!$D$10/('Data and Formulas'!$K$41+(('Data Tool'!$D$9*'Data and Formulas'!$K$42)+('Data Tool'!$F$9*'Data and Formulas'!$K$45)+('Data Tool'!$G$9*'Data and Formulas'!$K$46)))) &gt;='Data and Formulas'!$J$54), $Z110, IF(AND(('Data Tool'!$D$10/('Data and Formulas'!$K$41+(('Data Tool'!$D$9*'Data and Formulas'!$K$42)+('Data Tool'!$F$9*'Data and Formulas'!$K$45)+('Data Tool'!$G$9*'Data and Formulas'!$K$46))))&lt;'Data and Formulas'!$L$54, ('Data Tool'!$D$10/('Data and Formulas'!$K$41+(('Data Tool'!$D$9*'Data and Formulas'!$K$42)+('Data Tool'!$F$9*'Data and Formulas'!$K$45)+('Data Tool'!$G$9*'Data and Formulas'!$K$46)))) &gt;='Data and Formulas'!$K$54), $AA110, IF(AND(('Data Tool'!$D$10/('Data and Formulas'!$K$41+(('Data Tool'!$D$9*'Data and Formulas'!$K$42)+('Data Tool'!$F$9*'Data and Formulas'!$K$45)+('Data Tool'!$G$9*'Data and Formulas'!$K$46))))&lt;'Data and Formulas'!$M$54, ('Data Tool'!$D$10/('Data and Formulas'!$K$41+(('Data Tool'!$D$9*'Data and Formulas'!$K$42)+('Data Tool'!$F$9*'Data and Formulas'!$K$45)+('Data Tool'!$G$9*'Data and Formulas'!$K$46)))) &gt;='Data and Formulas'!$L$54), $AB110, IF(AND(('Data Tool'!$D$10/('Data and Formulas'!$K$41+(('Data Tool'!$D$9*'Data and Formulas'!$K$42)+('Data Tool'!$F$9*'Data and Formulas'!$K$45)+('Data Tool'!$G$9*'Data and Formulas'!$K$46))))&lt;'Data and Formulas'!$N$54, ('Data Tool'!$D$10/('Data and Formulas'!$K$41+(('Data Tool'!$D$9*'Data and Formulas'!$K$42)+('Data Tool'!$F$9*'Data and Formulas'!$K$45)+('Data Tool'!$G$9*'Data and Formulas'!$K$46)))) &gt;='Data and Formulas'!$M$54), $AC110, IF(AND(('Data Tool'!$D$10/('Data and Formulas'!$K$41+(('Data Tool'!$D$9*'Data and Formulas'!$K$42)+('Data Tool'!$F$9*'Data and Formulas'!$K$45)+('Data Tool'!$G$9*'Data and Formulas'!$K$46))))&lt;'Data and Formulas'!$O$54, ('Data Tool'!$D$10/('Data and Formulas'!$K$41+(('Data Tool'!$D$9*'Data and Formulas'!$K$42)+('Data Tool'!$F$9*'Data and Formulas'!$K$45)+('Data Tool'!$G$9*'Data and Formulas'!$K$46)))) &gt;='Data and Formulas'!$N$54), $AD110, IF(('Data Tool'!$D$10/('Data and Formulas'!$K$41+(('Data Tool'!$D$9*'Data and Formulas'!$K$42)+('Data Tool'!$F$9*'Data and Formulas'!$K$45)+('Data Tool'!$G$9*'Data and Formulas'!$K$46))))&gt;='Data and Formulas'!$O$54, $AE110))))))))))</f>
        <v>2.2000000000000002</v>
      </c>
      <c r="T110" s="48">
        <v>2</v>
      </c>
      <c r="U110" s="49"/>
      <c r="V110" s="4">
        <v>2.2999999999999998</v>
      </c>
      <c r="W110" s="4">
        <v>2.5</v>
      </c>
      <c r="X110" s="4">
        <v>2.2999999999999998</v>
      </c>
      <c r="Y110" s="4">
        <v>2.2000000000000002</v>
      </c>
      <c r="Z110" s="4">
        <v>2.2000000000000002</v>
      </c>
      <c r="AA110" s="4">
        <v>2</v>
      </c>
      <c r="AB110" s="4">
        <v>2</v>
      </c>
      <c r="AC110" s="4">
        <v>1.9</v>
      </c>
      <c r="AD110" s="4">
        <v>2</v>
      </c>
      <c r="AE110" s="190">
        <v>1.8</v>
      </c>
    </row>
    <row r="111" spans="2:31">
      <c r="B111" s="189" t="s">
        <v>29</v>
      </c>
      <c r="C111" s="4">
        <v>57.7</v>
      </c>
      <c r="D111" s="4">
        <v>58.1</v>
      </c>
      <c r="E111" s="4">
        <v>49.8</v>
      </c>
      <c r="F111" s="4">
        <v>55.3</v>
      </c>
      <c r="G111" s="4">
        <v>51</v>
      </c>
      <c r="H111" s="4">
        <v>57.9</v>
      </c>
      <c r="I111" s="4">
        <v>56.7</v>
      </c>
      <c r="J111" s="4">
        <v>60.3</v>
      </c>
      <c r="K111" s="4">
        <v>61.6</v>
      </c>
      <c r="L111" s="4">
        <v>63</v>
      </c>
      <c r="M111" s="4">
        <v>58.9</v>
      </c>
      <c r="N111" s="4">
        <v>52.9</v>
      </c>
      <c r="O111" s="4">
        <v>55.3</v>
      </c>
      <c r="P111" s="190">
        <v>62.5</v>
      </c>
      <c r="R111" s="204">
        <v>41579</v>
      </c>
      <c r="S111" s="47">
        <f>IF(('Data Tool'!$D$10/('Data and Formulas'!$K$41+(('Data Tool'!$D$9*'Data and Formulas'!$K$42)+('Data Tool'!$F$9*'Data and Formulas'!$K$45)+('Data Tool'!$G$9*'Data and Formulas'!$K$46))))&lt;'Data and Formulas'!$G$54, $V111, IF(AND(('Data Tool'!$D$10/('Data and Formulas'!$K$41+(('Data Tool'!$D$9*'Data and Formulas'!$K$42)+('Data Tool'!$F$9*'Data and Formulas'!$K$45)+('Data Tool'!$G$9*'Data and Formulas'!$K$46))))&lt;'Data and Formulas'!$H$54, ('Data Tool'!$D$10/('Data and Formulas'!$K$41+(('Data Tool'!$D$9*'Data and Formulas'!$K$42)+('Data Tool'!$F$9*'Data and Formulas'!$K$45)+('Data Tool'!$G$9*'Data and Formulas'!$K$46)))) &gt;='Data and Formulas'!$G$54), $W111, IF(AND(('Data Tool'!$D$10/('Data and Formulas'!$K$41+(('Data Tool'!$D$9*'Data and Formulas'!$K$42)+('Data Tool'!$F$9*'Data and Formulas'!$K$45)+('Data Tool'!$G$9*'Data and Formulas'!$K$46))))&lt;'Data and Formulas'!$I$54, ('Data Tool'!$D$10/('Data and Formulas'!$K$41+(('Data Tool'!$D$9*'Data and Formulas'!$K$42)+('Data Tool'!$F$9*'Data and Formulas'!$K$45)+('Data Tool'!$G$9*'Data and Formulas'!$K$46)))) &gt;='Data and Formulas'!$H$54), $X111, IF(AND(('Data Tool'!$D$10/('Data and Formulas'!$K$41+(('Data Tool'!$D$9*'Data and Formulas'!$K$42)+('Data Tool'!$F$9*'Data and Formulas'!$K$45)+('Data Tool'!$G$9*'Data and Formulas'!$K$46))))&lt;'Data and Formulas'!$J$54, ('Data Tool'!$D$10/('Data and Formulas'!$K$41+(('Data Tool'!$D$9*'Data and Formulas'!$K$42)+('Data Tool'!$F$9*'Data and Formulas'!$K$45)+('Data Tool'!$G$9*'Data and Formulas'!$K$46)))) &gt;='Data and Formulas'!$I$54), $Y111, IF(AND(('Data Tool'!$D$10/('Data and Formulas'!$K$41+(('Data Tool'!$D$9*'Data and Formulas'!$K$42)+('Data Tool'!$F$9*'Data and Formulas'!$K$45)+('Data Tool'!$G$9*'Data and Formulas'!$K$46))))&lt;'Data and Formulas'!$K$54, ('Data Tool'!$D$10/('Data and Formulas'!$K$41+(('Data Tool'!$D$9*'Data and Formulas'!$K$42)+('Data Tool'!$F$9*'Data and Formulas'!$K$45)+('Data Tool'!$G$9*'Data and Formulas'!$K$46)))) &gt;='Data and Formulas'!$J$54), $Z111, IF(AND(('Data Tool'!$D$10/('Data and Formulas'!$K$41+(('Data Tool'!$D$9*'Data and Formulas'!$K$42)+('Data Tool'!$F$9*'Data and Formulas'!$K$45)+('Data Tool'!$G$9*'Data and Formulas'!$K$46))))&lt;'Data and Formulas'!$L$54, ('Data Tool'!$D$10/('Data and Formulas'!$K$41+(('Data Tool'!$D$9*'Data and Formulas'!$K$42)+('Data Tool'!$F$9*'Data and Formulas'!$K$45)+('Data Tool'!$G$9*'Data and Formulas'!$K$46)))) &gt;='Data and Formulas'!$K$54), $AA111, IF(AND(('Data Tool'!$D$10/('Data and Formulas'!$K$41+(('Data Tool'!$D$9*'Data and Formulas'!$K$42)+('Data Tool'!$F$9*'Data and Formulas'!$K$45)+('Data Tool'!$G$9*'Data and Formulas'!$K$46))))&lt;'Data and Formulas'!$M$54, ('Data Tool'!$D$10/('Data and Formulas'!$K$41+(('Data Tool'!$D$9*'Data and Formulas'!$K$42)+('Data Tool'!$F$9*'Data and Formulas'!$K$45)+('Data Tool'!$G$9*'Data and Formulas'!$K$46)))) &gt;='Data and Formulas'!$L$54), $AB111, IF(AND(('Data Tool'!$D$10/('Data and Formulas'!$K$41+(('Data Tool'!$D$9*'Data and Formulas'!$K$42)+('Data Tool'!$F$9*'Data and Formulas'!$K$45)+('Data Tool'!$G$9*'Data and Formulas'!$K$46))))&lt;'Data and Formulas'!$N$54, ('Data Tool'!$D$10/('Data and Formulas'!$K$41+(('Data Tool'!$D$9*'Data and Formulas'!$K$42)+('Data Tool'!$F$9*'Data and Formulas'!$K$45)+('Data Tool'!$G$9*'Data and Formulas'!$K$46)))) &gt;='Data and Formulas'!$M$54), $AC111, IF(AND(('Data Tool'!$D$10/('Data and Formulas'!$K$41+(('Data Tool'!$D$9*'Data and Formulas'!$K$42)+('Data Tool'!$F$9*'Data and Formulas'!$K$45)+('Data Tool'!$G$9*'Data and Formulas'!$K$46))))&lt;'Data and Formulas'!$O$54, ('Data Tool'!$D$10/('Data and Formulas'!$K$41+(('Data Tool'!$D$9*'Data and Formulas'!$K$42)+('Data Tool'!$F$9*'Data and Formulas'!$K$45)+('Data Tool'!$G$9*'Data and Formulas'!$K$46)))) &gt;='Data and Formulas'!$N$54), $AD111, IF(('Data Tool'!$D$10/('Data and Formulas'!$K$41+(('Data Tool'!$D$9*'Data and Formulas'!$K$42)+('Data Tool'!$F$9*'Data and Formulas'!$K$45)+('Data Tool'!$G$9*'Data and Formulas'!$K$46))))&gt;='Data and Formulas'!$O$54, $AE111))))))))))</f>
        <v>2</v>
      </c>
      <c r="T111" s="48">
        <v>1.9</v>
      </c>
      <c r="U111" s="49"/>
      <c r="V111" s="4">
        <v>2.2000000000000002</v>
      </c>
      <c r="W111" s="4">
        <v>2.2999999999999998</v>
      </c>
      <c r="X111" s="4">
        <v>2.1</v>
      </c>
      <c r="Y111" s="4">
        <v>2</v>
      </c>
      <c r="Z111" s="4">
        <v>2</v>
      </c>
      <c r="AA111" s="4">
        <v>1.8</v>
      </c>
      <c r="AB111" s="4">
        <v>1.8</v>
      </c>
      <c r="AC111" s="4">
        <v>1.7</v>
      </c>
      <c r="AD111" s="4">
        <v>1.9</v>
      </c>
      <c r="AE111" s="190">
        <v>1.7</v>
      </c>
    </row>
    <row r="112" spans="2:31">
      <c r="B112" s="189" t="s">
        <v>30</v>
      </c>
      <c r="C112" s="4">
        <v>11.8</v>
      </c>
      <c r="D112" s="4">
        <v>11.5</v>
      </c>
      <c r="E112" s="4">
        <v>10.6</v>
      </c>
      <c r="F112" s="4">
        <v>12.7</v>
      </c>
      <c r="G112" s="4">
        <v>11.7</v>
      </c>
      <c r="H112" s="4">
        <v>12.4</v>
      </c>
      <c r="I112" s="4">
        <v>10.9</v>
      </c>
      <c r="J112" s="4">
        <v>11.5</v>
      </c>
      <c r="K112" s="4">
        <v>9.5</v>
      </c>
      <c r="L112" s="4">
        <v>12.8</v>
      </c>
      <c r="M112" s="4">
        <v>10.7</v>
      </c>
      <c r="N112" s="4">
        <v>10.9</v>
      </c>
      <c r="O112" s="4">
        <v>13.4</v>
      </c>
      <c r="P112" s="190">
        <v>16.100000000000001</v>
      </c>
      <c r="R112" s="204">
        <v>41609</v>
      </c>
      <c r="S112" s="47">
        <f>IF(('Data Tool'!$D$10/('Data and Formulas'!$K$41+(('Data Tool'!$D$9*'Data and Formulas'!$K$42)+('Data Tool'!$F$9*'Data and Formulas'!$K$45)+('Data Tool'!$G$9*'Data and Formulas'!$K$46))))&lt;'Data and Formulas'!$G$54, $V112, IF(AND(('Data Tool'!$D$10/('Data and Formulas'!$K$41+(('Data Tool'!$D$9*'Data and Formulas'!$K$42)+('Data Tool'!$F$9*'Data and Formulas'!$K$45)+('Data Tool'!$G$9*'Data and Formulas'!$K$46))))&lt;'Data and Formulas'!$H$54, ('Data Tool'!$D$10/('Data and Formulas'!$K$41+(('Data Tool'!$D$9*'Data and Formulas'!$K$42)+('Data Tool'!$F$9*'Data and Formulas'!$K$45)+('Data Tool'!$G$9*'Data and Formulas'!$K$46)))) &gt;='Data and Formulas'!$G$54), $W112, IF(AND(('Data Tool'!$D$10/('Data and Formulas'!$K$41+(('Data Tool'!$D$9*'Data and Formulas'!$K$42)+('Data Tool'!$F$9*'Data and Formulas'!$K$45)+('Data Tool'!$G$9*'Data and Formulas'!$K$46))))&lt;'Data and Formulas'!$I$54, ('Data Tool'!$D$10/('Data and Formulas'!$K$41+(('Data Tool'!$D$9*'Data and Formulas'!$K$42)+('Data Tool'!$F$9*'Data and Formulas'!$K$45)+('Data Tool'!$G$9*'Data and Formulas'!$K$46)))) &gt;='Data and Formulas'!$H$54), $X112, IF(AND(('Data Tool'!$D$10/('Data and Formulas'!$K$41+(('Data Tool'!$D$9*'Data and Formulas'!$K$42)+('Data Tool'!$F$9*'Data and Formulas'!$K$45)+('Data Tool'!$G$9*'Data and Formulas'!$K$46))))&lt;'Data and Formulas'!$J$54, ('Data Tool'!$D$10/('Data and Formulas'!$K$41+(('Data Tool'!$D$9*'Data and Formulas'!$K$42)+('Data Tool'!$F$9*'Data and Formulas'!$K$45)+('Data Tool'!$G$9*'Data and Formulas'!$K$46)))) &gt;='Data and Formulas'!$I$54), $Y112, IF(AND(('Data Tool'!$D$10/('Data and Formulas'!$K$41+(('Data Tool'!$D$9*'Data and Formulas'!$K$42)+('Data Tool'!$F$9*'Data and Formulas'!$K$45)+('Data Tool'!$G$9*'Data and Formulas'!$K$46))))&lt;'Data and Formulas'!$K$54, ('Data Tool'!$D$10/('Data and Formulas'!$K$41+(('Data Tool'!$D$9*'Data and Formulas'!$K$42)+('Data Tool'!$F$9*'Data and Formulas'!$K$45)+('Data Tool'!$G$9*'Data and Formulas'!$K$46)))) &gt;='Data and Formulas'!$J$54), $Z112, IF(AND(('Data Tool'!$D$10/('Data and Formulas'!$K$41+(('Data Tool'!$D$9*'Data and Formulas'!$K$42)+('Data Tool'!$F$9*'Data and Formulas'!$K$45)+('Data Tool'!$G$9*'Data and Formulas'!$K$46))))&lt;'Data and Formulas'!$L$54, ('Data Tool'!$D$10/('Data and Formulas'!$K$41+(('Data Tool'!$D$9*'Data and Formulas'!$K$42)+('Data Tool'!$F$9*'Data and Formulas'!$K$45)+('Data Tool'!$G$9*'Data and Formulas'!$K$46)))) &gt;='Data and Formulas'!$K$54), $AA112, IF(AND(('Data Tool'!$D$10/('Data and Formulas'!$K$41+(('Data Tool'!$D$9*'Data and Formulas'!$K$42)+('Data Tool'!$F$9*'Data and Formulas'!$K$45)+('Data Tool'!$G$9*'Data and Formulas'!$K$46))))&lt;'Data and Formulas'!$M$54, ('Data Tool'!$D$10/('Data and Formulas'!$K$41+(('Data Tool'!$D$9*'Data and Formulas'!$K$42)+('Data Tool'!$F$9*'Data and Formulas'!$K$45)+('Data Tool'!$G$9*'Data and Formulas'!$K$46)))) &gt;='Data and Formulas'!$L$54), $AB112, IF(AND(('Data Tool'!$D$10/('Data and Formulas'!$K$41+(('Data Tool'!$D$9*'Data and Formulas'!$K$42)+('Data Tool'!$F$9*'Data and Formulas'!$K$45)+('Data Tool'!$G$9*'Data and Formulas'!$K$46))))&lt;'Data and Formulas'!$N$54, ('Data Tool'!$D$10/('Data and Formulas'!$K$41+(('Data Tool'!$D$9*'Data and Formulas'!$K$42)+('Data Tool'!$F$9*'Data and Formulas'!$K$45)+('Data Tool'!$G$9*'Data and Formulas'!$K$46)))) &gt;='Data and Formulas'!$M$54), $AC112, IF(AND(('Data Tool'!$D$10/('Data and Formulas'!$K$41+(('Data Tool'!$D$9*'Data and Formulas'!$K$42)+('Data Tool'!$F$9*'Data and Formulas'!$K$45)+('Data Tool'!$G$9*'Data and Formulas'!$K$46))))&lt;'Data and Formulas'!$O$54, ('Data Tool'!$D$10/('Data and Formulas'!$K$41+(('Data Tool'!$D$9*'Data and Formulas'!$K$42)+('Data Tool'!$F$9*'Data and Formulas'!$K$45)+('Data Tool'!$G$9*'Data and Formulas'!$K$46)))) &gt;='Data and Formulas'!$N$54), $AD112, IF(('Data Tool'!$D$10/('Data and Formulas'!$K$41+(('Data Tool'!$D$9*'Data and Formulas'!$K$42)+('Data Tool'!$F$9*'Data and Formulas'!$K$45)+('Data Tool'!$G$9*'Data and Formulas'!$K$46))))&gt;='Data and Formulas'!$O$54, $AE112))))))))))</f>
        <v>2</v>
      </c>
      <c r="T112" s="48">
        <v>1.9</v>
      </c>
      <c r="U112" s="49"/>
      <c r="V112" s="4">
        <v>2.2999999999999998</v>
      </c>
      <c r="W112" s="4">
        <v>2.2999999999999998</v>
      </c>
      <c r="X112" s="4">
        <v>2.1</v>
      </c>
      <c r="Y112" s="4">
        <v>2</v>
      </c>
      <c r="Z112" s="4">
        <v>2.1</v>
      </c>
      <c r="AA112" s="4">
        <v>2</v>
      </c>
      <c r="AB112" s="4">
        <v>1.9</v>
      </c>
      <c r="AC112" s="4">
        <v>1.8</v>
      </c>
      <c r="AD112" s="4">
        <v>1.8</v>
      </c>
      <c r="AE112" s="190">
        <v>1.8</v>
      </c>
    </row>
    <row r="113" spans="2:31">
      <c r="B113" s="189" t="s">
        <v>31</v>
      </c>
      <c r="C113" s="4">
        <v>24.1</v>
      </c>
      <c r="D113" s="4">
        <v>24.1</v>
      </c>
      <c r="E113" s="4">
        <v>23.4</v>
      </c>
      <c r="F113" s="4">
        <v>23.2</v>
      </c>
      <c r="G113" s="4">
        <v>20.9</v>
      </c>
      <c r="H113" s="4">
        <v>22.8</v>
      </c>
      <c r="I113" s="4">
        <v>25.1</v>
      </c>
      <c r="J113" s="4">
        <v>25</v>
      </c>
      <c r="K113" s="4">
        <v>27.1</v>
      </c>
      <c r="L113" s="4">
        <v>26.1</v>
      </c>
      <c r="M113" s="4">
        <v>20</v>
      </c>
      <c r="N113" s="4">
        <v>22</v>
      </c>
      <c r="O113" s="4">
        <v>21.8</v>
      </c>
      <c r="P113" s="190">
        <v>35.6</v>
      </c>
      <c r="R113" s="204">
        <v>41640</v>
      </c>
      <c r="S113" s="47">
        <f>IF(('Data Tool'!$D$10/('Data and Formulas'!$K$41+(('Data Tool'!$D$9*'Data and Formulas'!$K$42)+('Data Tool'!$F$9*'Data and Formulas'!$K$45)+('Data Tool'!$G$9*'Data and Formulas'!$K$46))))&lt;'Data and Formulas'!$G$54, $V113, IF(AND(('Data Tool'!$D$10/('Data and Formulas'!$K$41+(('Data Tool'!$D$9*'Data and Formulas'!$K$42)+('Data Tool'!$F$9*'Data and Formulas'!$K$45)+('Data Tool'!$G$9*'Data and Formulas'!$K$46))))&lt;'Data and Formulas'!$H$54, ('Data Tool'!$D$10/('Data and Formulas'!$K$41+(('Data Tool'!$D$9*'Data and Formulas'!$K$42)+('Data Tool'!$F$9*'Data and Formulas'!$K$45)+('Data Tool'!$G$9*'Data and Formulas'!$K$46)))) &gt;='Data and Formulas'!$G$54), $W113, IF(AND(('Data Tool'!$D$10/('Data and Formulas'!$K$41+(('Data Tool'!$D$9*'Data and Formulas'!$K$42)+('Data Tool'!$F$9*'Data and Formulas'!$K$45)+('Data Tool'!$G$9*'Data and Formulas'!$K$46))))&lt;'Data and Formulas'!$I$54, ('Data Tool'!$D$10/('Data and Formulas'!$K$41+(('Data Tool'!$D$9*'Data and Formulas'!$K$42)+('Data Tool'!$F$9*'Data and Formulas'!$K$45)+('Data Tool'!$G$9*'Data and Formulas'!$K$46)))) &gt;='Data and Formulas'!$H$54), $X113, IF(AND(('Data Tool'!$D$10/('Data and Formulas'!$K$41+(('Data Tool'!$D$9*'Data and Formulas'!$K$42)+('Data Tool'!$F$9*'Data and Formulas'!$K$45)+('Data Tool'!$G$9*'Data and Formulas'!$K$46))))&lt;'Data and Formulas'!$J$54, ('Data Tool'!$D$10/('Data and Formulas'!$K$41+(('Data Tool'!$D$9*'Data and Formulas'!$K$42)+('Data Tool'!$F$9*'Data and Formulas'!$K$45)+('Data Tool'!$G$9*'Data and Formulas'!$K$46)))) &gt;='Data and Formulas'!$I$54), $Y113, IF(AND(('Data Tool'!$D$10/('Data and Formulas'!$K$41+(('Data Tool'!$D$9*'Data and Formulas'!$K$42)+('Data Tool'!$F$9*'Data and Formulas'!$K$45)+('Data Tool'!$G$9*'Data and Formulas'!$K$46))))&lt;'Data and Formulas'!$K$54, ('Data Tool'!$D$10/('Data and Formulas'!$K$41+(('Data Tool'!$D$9*'Data and Formulas'!$K$42)+('Data Tool'!$F$9*'Data and Formulas'!$K$45)+('Data Tool'!$G$9*'Data and Formulas'!$K$46)))) &gt;='Data and Formulas'!$J$54), $Z113, IF(AND(('Data Tool'!$D$10/('Data and Formulas'!$K$41+(('Data Tool'!$D$9*'Data and Formulas'!$K$42)+('Data Tool'!$F$9*'Data and Formulas'!$K$45)+('Data Tool'!$G$9*'Data and Formulas'!$K$46))))&lt;'Data and Formulas'!$L$54, ('Data Tool'!$D$10/('Data and Formulas'!$K$41+(('Data Tool'!$D$9*'Data and Formulas'!$K$42)+('Data Tool'!$F$9*'Data and Formulas'!$K$45)+('Data Tool'!$G$9*'Data and Formulas'!$K$46)))) &gt;='Data and Formulas'!$K$54), $AA113, IF(AND(('Data Tool'!$D$10/('Data and Formulas'!$K$41+(('Data Tool'!$D$9*'Data and Formulas'!$K$42)+('Data Tool'!$F$9*'Data and Formulas'!$K$45)+('Data Tool'!$G$9*'Data and Formulas'!$K$46))))&lt;'Data and Formulas'!$M$54, ('Data Tool'!$D$10/('Data and Formulas'!$K$41+(('Data Tool'!$D$9*'Data and Formulas'!$K$42)+('Data Tool'!$F$9*'Data and Formulas'!$K$45)+('Data Tool'!$G$9*'Data and Formulas'!$K$46)))) &gt;='Data and Formulas'!$L$54), $AB113, IF(AND(('Data Tool'!$D$10/('Data and Formulas'!$K$41+(('Data Tool'!$D$9*'Data and Formulas'!$K$42)+('Data Tool'!$F$9*'Data and Formulas'!$K$45)+('Data Tool'!$G$9*'Data and Formulas'!$K$46))))&lt;'Data and Formulas'!$N$54, ('Data Tool'!$D$10/('Data and Formulas'!$K$41+(('Data Tool'!$D$9*'Data and Formulas'!$K$42)+('Data Tool'!$F$9*'Data and Formulas'!$K$45)+('Data Tool'!$G$9*'Data and Formulas'!$K$46)))) &gt;='Data and Formulas'!$M$54), $AC113, IF(AND(('Data Tool'!$D$10/('Data and Formulas'!$K$41+(('Data Tool'!$D$9*'Data and Formulas'!$K$42)+('Data Tool'!$F$9*'Data and Formulas'!$K$45)+('Data Tool'!$G$9*'Data and Formulas'!$K$46))))&lt;'Data and Formulas'!$O$54, ('Data Tool'!$D$10/('Data and Formulas'!$K$41+(('Data Tool'!$D$9*'Data and Formulas'!$K$42)+('Data Tool'!$F$9*'Data and Formulas'!$K$45)+('Data Tool'!$G$9*'Data and Formulas'!$K$46)))) &gt;='Data and Formulas'!$N$54), $AD113, IF(('Data Tool'!$D$10/('Data and Formulas'!$K$41+(('Data Tool'!$D$9*'Data and Formulas'!$K$42)+('Data Tool'!$F$9*'Data and Formulas'!$K$45)+('Data Tool'!$G$9*'Data and Formulas'!$K$46))))&gt;='Data and Formulas'!$O$54, $AE113))))))))))</f>
        <v>2</v>
      </c>
      <c r="T113" s="48">
        <v>1.8</v>
      </c>
      <c r="U113" s="49"/>
      <c r="V113" s="4">
        <v>2.2999999999999998</v>
      </c>
      <c r="W113" s="4">
        <v>2.2000000000000002</v>
      </c>
      <c r="X113" s="4">
        <v>2.1</v>
      </c>
      <c r="Y113" s="4">
        <v>2</v>
      </c>
      <c r="Z113" s="4">
        <v>2</v>
      </c>
      <c r="AA113" s="4">
        <v>2</v>
      </c>
      <c r="AB113" s="4">
        <v>1.7</v>
      </c>
      <c r="AC113" s="4">
        <v>1.7</v>
      </c>
      <c r="AD113" s="4">
        <v>1.7</v>
      </c>
      <c r="AE113" s="190">
        <v>1.7</v>
      </c>
    </row>
    <row r="114" spans="2:31">
      <c r="B114" s="189" t="s">
        <v>32</v>
      </c>
      <c r="C114" s="4">
        <v>72.599999999999994</v>
      </c>
      <c r="D114" s="4">
        <v>75.2</v>
      </c>
      <c r="E114" s="4">
        <v>56.1</v>
      </c>
      <c r="F114" s="4">
        <v>62.2</v>
      </c>
      <c r="G114" s="4">
        <v>61.2</v>
      </c>
      <c r="H114" s="4">
        <v>66.7</v>
      </c>
      <c r="I114" s="4">
        <v>66.900000000000006</v>
      </c>
      <c r="J114" s="4">
        <v>66.599999999999994</v>
      </c>
      <c r="K114" s="4">
        <v>122</v>
      </c>
      <c r="L114" s="4">
        <v>76.900000000000006</v>
      </c>
      <c r="M114" s="4">
        <v>70.599999999999994</v>
      </c>
      <c r="N114" s="4">
        <v>57.6</v>
      </c>
      <c r="O114" s="4">
        <v>62.3</v>
      </c>
      <c r="P114" s="190">
        <v>52.4</v>
      </c>
      <c r="R114" s="204">
        <v>41671</v>
      </c>
      <c r="S114" s="47">
        <f>IF(('Data Tool'!$D$10/('Data and Formulas'!$K$41+(('Data Tool'!$D$9*'Data and Formulas'!$K$42)+('Data Tool'!$F$9*'Data and Formulas'!$K$45)+('Data Tool'!$G$9*'Data and Formulas'!$K$46))))&lt;'Data and Formulas'!$G$54, $V114, IF(AND(('Data Tool'!$D$10/('Data and Formulas'!$K$41+(('Data Tool'!$D$9*'Data and Formulas'!$K$42)+('Data Tool'!$F$9*'Data and Formulas'!$K$45)+('Data Tool'!$G$9*'Data and Formulas'!$K$46))))&lt;'Data and Formulas'!$H$54, ('Data Tool'!$D$10/('Data and Formulas'!$K$41+(('Data Tool'!$D$9*'Data and Formulas'!$K$42)+('Data Tool'!$F$9*'Data and Formulas'!$K$45)+('Data Tool'!$G$9*'Data and Formulas'!$K$46)))) &gt;='Data and Formulas'!$G$54), $W114, IF(AND(('Data Tool'!$D$10/('Data and Formulas'!$K$41+(('Data Tool'!$D$9*'Data and Formulas'!$K$42)+('Data Tool'!$F$9*'Data and Formulas'!$K$45)+('Data Tool'!$G$9*'Data and Formulas'!$K$46))))&lt;'Data and Formulas'!$I$54, ('Data Tool'!$D$10/('Data and Formulas'!$K$41+(('Data Tool'!$D$9*'Data and Formulas'!$K$42)+('Data Tool'!$F$9*'Data and Formulas'!$K$45)+('Data Tool'!$G$9*'Data and Formulas'!$K$46)))) &gt;='Data and Formulas'!$H$54), $X114, IF(AND(('Data Tool'!$D$10/('Data and Formulas'!$K$41+(('Data Tool'!$D$9*'Data and Formulas'!$K$42)+('Data Tool'!$F$9*'Data and Formulas'!$K$45)+('Data Tool'!$G$9*'Data and Formulas'!$K$46))))&lt;'Data and Formulas'!$J$54, ('Data Tool'!$D$10/('Data and Formulas'!$K$41+(('Data Tool'!$D$9*'Data and Formulas'!$K$42)+('Data Tool'!$F$9*'Data and Formulas'!$K$45)+('Data Tool'!$G$9*'Data and Formulas'!$K$46)))) &gt;='Data and Formulas'!$I$54), $Y114, IF(AND(('Data Tool'!$D$10/('Data and Formulas'!$K$41+(('Data Tool'!$D$9*'Data and Formulas'!$K$42)+('Data Tool'!$F$9*'Data and Formulas'!$K$45)+('Data Tool'!$G$9*'Data and Formulas'!$K$46))))&lt;'Data and Formulas'!$K$54, ('Data Tool'!$D$10/('Data and Formulas'!$K$41+(('Data Tool'!$D$9*'Data and Formulas'!$K$42)+('Data Tool'!$F$9*'Data and Formulas'!$K$45)+('Data Tool'!$G$9*'Data and Formulas'!$K$46)))) &gt;='Data and Formulas'!$J$54), $Z114, IF(AND(('Data Tool'!$D$10/('Data and Formulas'!$K$41+(('Data Tool'!$D$9*'Data and Formulas'!$K$42)+('Data Tool'!$F$9*'Data and Formulas'!$K$45)+('Data Tool'!$G$9*'Data and Formulas'!$K$46))))&lt;'Data and Formulas'!$L$54, ('Data Tool'!$D$10/('Data and Formulas'!$K$41+(('Data Tool'!$D$9*'Data and Formulas'!$K$42)+('Data Tool'!$F$9*'Data and Formulas'!$K$45)+('Data Tool'!$G$9*'Data and Formulas'!$K$46)))) &gt;='Data and Formulas'!$K$54), $AA114, IF(AND(('Data Tool'!$D$10/('Data and Formulas'!$K$41+(('Data Tool'!$D$9*'Data and Formulas'!$K$42)+('Data Tool'!$F$9*'Data and Formulas'!$K$45)+('Data Tool'!$G$9*'Data and Formulas'!$K$46))))&lt;'Data and Formulas'!$M$54, ('Data Tool'!$D$10/('Data and Formulas'!$K$41+(('Data Tool'!$D$9*'Data and Formulas'!$K$42)+('Data Tool'!$F$9*'Data and Formulas'!$K$45)+('Data Tool'!$G$9*'Data and Formulas'!$K$46)))) &gt;='Data and Formulas'!$L$54), $AB114, IF(AND(('Data Tool'!$D$10/('Data and Formulas'!$K$41+(('Data Tool'!$D$9*'Data and Formulas'!$K$42)+('Data Tool'!$F$9*'Data and Formulas'!$K$45)+('Data Tool'!$G$9*'Data and Formulas'!$K$46))))&lt;'Data and Formulas'!$N$54, ('Data Tool'!$D$10/('Data and Formulas'!$K$41+(('Data Tool'!$D$9*'Data and Formulas'!$K$42)+('Data Tool'!$F$9*'Data and Formulas'!$K$45)+('Data Tool'!$G$9*'Data and Formulas'!$K$46)))) &gt;='Data and Formulas'!$M$54), $AC114, IF(AND(('Data Tool'!$D$10/('Data and Formulas'!$K$41+(('Data Tool'!$D$9*'Data and Formulas'!$K$42)+('Data Tool'!$F$9*'Data and Formulas'!$K$45)+('Data Tool'!$G$9*'Data and Formulas'!$K$46))))&lt;'Data and Formulas'!$O$54, ('Data Tool'!$D$10/('Data and Formulas'!$K$41+(('Data Tool'!$D$9*'Data and Formulas'!$K$42)+('Data Tool'!$F$9*'Data and Formulas'!$K$45)+('Data Tool'!$G$9*'Data and Formulas'!$K$46)))) &gt;='Data and Formulas'!$N$54), $AD114, IF(('Data Tool'!$D$10/('Data and Formulas'!$K$41+(('Data Tool'!$D$9*'Data and Formulas'!$K$42)+('Data Tool'!$F$9*'Data and Formulas'!$K$45)+('Data Tool'!$G$9*'Data and Formulas'!$K$46))))&gt;='Data and Formulas'!$O$54, $AE114))))))))))</f>
        <v>1.8</v>
      </c>
      <c r="T114" s="48">
        <v>1.6</v>
      </c>
      <c r="U114" s="49"/>
      <c r="V114" s="4">
        <v>2.1</v>
      </c>
      <c r="W114" s="4">
        <v>2</v>
      </c>
      <c r="X114" s="4">
        <v>1.8</v>
      </c>
      <c r="Y114" s="4">
        <v>1.8</v>
      </c>
      <c r="Z114" s="4">
        <v>1.8</v>
      </c>
      <c r="AA114" s="4">
        <v>1.8</v>
      </c>
      <c r="AB114" s="4">
        <v>1.6</v>
      </c>
      <c r="AC114" s="4">
        <v>1.6</v>
      </c>
      <c r="AD114" s="4">
        <v>1.6</v>
      </c>
      <c r="AE114" s="190">
        <v>1.5</v>
      </c>
    </row>
    <row r="115" spans="2:31">
      <c r="B115" s="189" t="s">
        <v>33</v>
      </c>
      <c r="C115" s="4">
        <v>37.200000000000003</v>
      </c>
      <c r="D115" s="4">
        <v>37.9</v>
      </c>
      <c r="E115" s="4">
        <v>35.1</v>
      </c>
      <c r="F115" s="4">
        <v>33.6</v>
      </c>
      <c r="G115" s="4">
        <v>35.700000000000003</v>
      </c>
      <c r="H115" s="4">
        <v>38</v>
      </c>
      <c r="I115" s="4">
        <v>33.299999999999997</v>
      </c>
      <c r="J115" s="4">
        <v>37.9</v>
      </c>
      <c r="K115" s="4">
        <v>41.8</v>
      </c>
      <c r="L115" s="4">
        <v>45.7</v>
      </c>
      <c r="M115" s="4">
        <v>33.700000000000003</v>
      </c>
      <c r="N115" s="4">
        <v>39</v>
      </c>
      <c r="O115" s="4">
        <v>30.1</v>
      </c>
      <c r="P115" s="190">
        <v>35</v>
      </c>
      <c r="R115" s="204">
        <v>41699</v>
      </c>
      <c r="S115" s="47">
        <f>IF(('Data Tool'!$D$10/('Data and Formulas'!$K$41+(('Data Tool'!$D$9*'Data and Formulas'!$K$42)+('Data Tool'!$F$9*'Data and Formulas'!$K$45)+('Data Tool'!$G$9*'Data and Formulas'!$K$46))))&lt;'Data and Formulas'!$G$54, $V115, IF(AND(('Data Tool'!$D$10/('Data and Formulas'!$K$41+(('Data Tool'!$D$9*'Data and Formulas'!$K$42)+('Data Tool'!$F$9*'Data and Formulas'!$K$45)+('Data Tool'!$G$9*'Data and Formulas'!$K$46))))&lt;'Data and Formulas'!$H$54, ('Data Tool'!$D$10/('Data and Formulas'!$K$41+(('Data Tool'!$D$9*'Data and Formulas'!$K$42)+('Data Tool'!$F$9*'Data and Formulas'!$K$45)+('Data Tool'!$G$9*'Data and Formulas'!$K$46)))) &gt;='Data and Formulas'!$G$54), $W115, IF(AND(('Data Tool'!$D$10/('Data and Formulas'!$K$41+(('Data Tool'!$D$9*'Data and Formulas'!$K$42)+('Data Tool'!$F$9*'Data and Formulas'!$K$45)+('Data Tool'!$G$9*'Data and Formulas'!$K$46))))&lt;'Data and Formulas'!$I$54, ('Data Tool'!$D$10/('Data and Formulas'!$K$41+(('Data Tool'!$D$9*'Data and Formulas'!$K$42)+('Data Tool'!$F$9*'Data and Formulas'!$K$45)+('Data Tool'!$G$9*'Data and Formulas'!$K$46)))) &gt;='Data and Formulas'!$H$54), $X115, IF(AND(('Data Tool'!$D$10/('Data and Formulas'!$K$41+(('Data Tool'!$D$9*'Data and Formulas'!$K$42)+('Data Tool'!$F$9*'Data and Formulas'!$K$45)+('Data Tool'!$G$9*'Data and Formulas'!$K$46))))&lt;'Data and Formulas'!$J$54, ('Data Tool'!$D$10/('Data and Formulas'!$K$41+(('Data Tool'!$D$9*'Data and Formulas'!$K$42)+('Data Tool'!$F$9*'Data and Formulas'!$K$45)+('Data Tool'!$G$9*'Data and Formulas'!$K$46)))) &gt;='Data and Formulas'!$I$54), $Y115, IF(AND(('Data Tool'!$D$10/('Data and Formulas'!$K$41+(('Data Tool'!$D$9*'Data and Formulas'!$K$42)+('Data Tool'!$F$9*'Data and Formulas'!$K$45)+('Data Tool'!$G$9*'Data and Formulas'!$K$46))))&lt;'Data and Formulas'!$K$54, ('Data Tool'!$D$10/('Data and Formulas'!$K$41+(('Data Tool'!$D$9*'Data and Formulas'!$K$42)+('Data Tool'!$F$9*'Data and Formulas'!$K$45)+('Data Tool'!$G$9*'Data and Formulas'!$K$46)))) &gt;='Data and Formulas'!$J$54), $Z115, IF(AND(('Data Tool'!$D$10/('Data and Formulas'!$K$41+(('Data Tool'!$D$9*'Data and Formulas'!$K$42)+('Data Tool'!$F$9*'Data and Formulas'!$K$45)+('Data Tool'!$G$9*'Data and Formulas'!$K$46))))&lt;'Data and Formulas'!$L$54, ('Data Tool'!$D$10/('Data and Formulas'!$K$41+(('Data Tool'!$D$9*'Data and Formulas'!$K$42)+('Data Tool'!$F$9*'Data and Formulas'!$K$45)+('Data Tool'!$G$9*'Data and Formulas'!$K$46)))) &gt;='Data and Formulas'!$K$54), $AA115, IF(AND(('Data Tool'!$D$10/('Data and Formulas'!$K$41+(('Data Tool'!$D$9*'Data and Formulas'!$K$42)+('Data Tool'!$F$9*'Data and Formulas'!$K$45)+('Data Tool'!$G$9*'Data and Formulas'!$K$46))))&lt;'Data and Formulas'!$M$54, ('Data Tool'!$D$10/('Data and Formulas'!$K$41+(('Data Tool'!$D$9*'Data and Formulas'!$K$42)+('Data Tool'!$F$9*'Data and Formulas'!$K$45)+('Data Tool'!$G$9*'Data and Formulas'!$K$46)))) &gt;='Data and Formulas'!$L$54), $AB115, IF(AND(('Data Tool'!$D$10/('Data and Formulas'!$K$41+(('Data Tool'!$D$9*'Data and Formulas'!$K$42)+('Data Tool'!$F$9*'Data and Formulas'!$K$45)+('Data Tool'!$G$9*'Data and Formulas'!$K$46))))&lt;'Data and Formulas'!$N$54, ('Data Tool'!$D$10/('Data and Formulas'!$K$41+(('Data Tool'!$D$9*'Data and Formulas'!$K$42)+('Data Tool'!$F$9*'Data and Formulas'!$K$45)+('Data Tool'!$G$9*'Data and Formulas'!$K$46)))) &gt;='Data and Formulas'!$M$54), $AC115, IF(AND(('Data Tool'!$D$10/('Data and Formulas'!$K$41+(('Data Tool'!$D$9*'Data and Formulas'!$K$42)+('Data Tool'!$F$9*'Data and Formulas'!$K$45)+('Data Tool'!$G$9*'Data and Formulas'!$K$46))))&lt;'Data and Formulas'!$O$54, ('Data Tool'!$D$10/('Data and Formulas'!$K$41+(('Data Tool'!$D$9*'Data and Formulas'!$K$42)+('Data Tool'!$F$9*'Data and Formulas'!$K$45)+('Data Tool'!$G$9*'Data and Formulas'!$K$46)))) &gt;='Data and Formulas'!$N$54), $AD115, IF(('Data Tool'!$D$10/('Data and Formulas'!$K$41+(('Data Tool'!$D$9*'Data and Formulas'!$K$42)+('Data Tool'!$F$9*'Data and Formulas'!$K$45)+('Data Tool'!$G$9*'Data and Formulas'!$K$46))))&gt;='Data and Formulas'!$O$54, $AE115))))))))))</f>
        <v>1.7</v>
      </c>
      <c r="T115" s="48">
        <v>1.5</v>
      </c>
      <c r="U115" s="49"/>
      <c r="V115" s="4">
        <v>2</v>
      </c>
      <c r="W115" s="4">
        <v>2</v>
      </c>
      <c r="X115" s="4">
        <v>1.8</v>
      </c>
      <c r="Y115" s="4">
        <v>1.7</v>
      </c>
      <c r="Z115" s="4">
        <v>1.7</v>
      </c>
      <c r="AA115" s="4">
        <v>1.6</v>
      </c>
      <c r="AB115" s="4">
        <v>1.5</v>
      </c>
      <c r="AC115" s="4">
        <v>1.4</v>
      </c>
      <c r="AD115" s="4">
        <v>1.5</v>
      </c>
      <c r="AE115" s="190">
        <v>1.4</v>
      </c>
    </row>
    <row r="116" spans="2:31">
      <c r="B116" s="189" t="s">
        <v>34</v>
      </c>
      <c r="C116" s="4">
        <v>7.2</v>
      </c>
      <c r="D116" s="4">
        <v>7.6</v>
      </c>
      <c r="E116" s="4">
        <v>3.8</v>
      </c>
      <c r="F116" s="4">
        <v>5.6</v>
      </c>
      <c r="G116" s="4">
        <v>7.9</v>
      </c>
      <c r="H116" s="4">
        <v>6</v>
      </c>
      <c r="I116" s="4">
        <v>5.0999999999999996</v>
      </c>
      <c r="J116" s="4">
        <v>8.4</v>
      </c>
      <c r="K116" s="4">
        <v>8.1999999999999993</v>
      </c>
      <c r="L116" s="4">
        <v>10.199999999999999</v>
      </c>
      <c r="M116" s="4">
        <v>9.6999999999999993</v>
      </c>
      <c r="N116" s="4">
        <v>4.3</v>
      </c>
      <c r="O116" s="4">
        <v>5</v>
      </c>
      <c r="P116" s="190">
        <v>6.1</v>
      </c>
      <c r="R116" s="204">
        <v>41730</v>
      </c>
      <c r="S116" s="47">
        <f>IF(('Data Tool'!$D$10/('Data and Formulas'!$K$41+(('Data Tool'!$D$9*'Data and Formulas'!$K$42)+('Data Tool'!$F$9*'Data and Formulas'!$K$45)+('Data Tool'!$G$9*'Data and Formulas'!$K$46))))&lt;'Data and Formulas'!$G$54, $V116, IF(AND(('Data Tool'!$D$10/('Data and Formulas'!$K$41+(('Data Tool'!$D$9*'Data and Formulas'!$K$42)+('Data Tool'!$F$9*'Data and Formulas'!$K$45)+('Data Tool'!$G$9*'Data and Formulas'!$K$46))))&lt;'Data and Formulas'!$H$54, ('Data Tool'!$D$10/('Data and Formulas'!$K$41+(('Data Tool'!$D$9*'Data and Formulas'!$K$42)+('Data Tool'!$F$9*'Data and Formulas'!$K$45)+('Data Tool'!$G$9*'Data and Formulas'!$K$46)))) &gt;='Data and Formulas'!$G$54), $W116, IF(AND(('Data Tool'!$D$10/('Data and Formulas'!$K$41+(('Data Tool'!$D$9*'Data and Formulas'!$K$42)+('Data Tool'!$F$9*'Data and Formulas'!$K$45)+('Data Tool'!$G$9*'Data and Formulas'!$K$46))))&lt;'Data and Formulas'!$I$54, ('Data Tool'!$D$10/('Data and Formulas'!$K$41+(('Data Tool'!$D$9*'Data and Formulas'!$K$42)+('Data Tool'!$F$9*'Data and Formulas'!$K$45)+('Data Tool'!$G$9*'Data and Formulas'!$K$46)))) &gt;='Data and Formulas'!$H$54), $X116, IF(AND(('Data Tool'!$D$10/('Data and Formulas'!$K$41+(('Data Tool'!$D$9*'Data and Formulas'!$K$42)+('Data Tool'!$F$9*'Data and Formulas'!$K$45)+('Data Tool'!$G$9*'Data and Formulas'!$K$46))))&lt;'Data and Formulas'!$J$54, ('Data Tool'!$D$10/('Data and Formulas'!$K$41+(('Data Tool'!$D$9*'Data and Formulas'!$K$42)+('Data Tool'!$F$9*'Data and Formulas'!$K$45)+('Data Tool'!$G$9*'Data and Formulas'!$K$46)))) &gt;='Data and Formulas'!$I$54), $Y116, IF(AND(('Data Tool'!$D$10/('Data and Formulas'!$K$41+(('Data Tool'!$D$9*'Data and Formulas'!$K$42)+('Data Tool'!$F$9*'Data and Formulas'!$K$45)+('Data Tool'!$G$9*'Data and Formulas'!$K$46))))&lt;'Data and Formulas'!$K$54, ('Data Tool'!$D$10/('Data and Formulas'!$K$41+(('Data Tool'!$D$9*'Data and Formulas'!$K$42)+('Data Tool'!$F$9*'Data and Formulas'!$K$45)+('Data Tool'!$G$9*'Data and Formulas'!$K$46)))) &gt;='Data and Formulas'!$J$54), $Z116, IF(AND(('Data Tool'!$D$10/('Data and Formulas'!$K$41+(('Data Tool'!$D$9*'Data and Formulas'!$K$42)+('Data Tool'!$F$9*'Data and Formulas'!$K$45)+('Data Tool'!$G$9*'Data and Formulas'!$K$46))))&lt;'Data and Formulas'!$L$54, ('Data Tool'!$D$10/('Data and Formulas'!$K$41+(('Data Tool'!$D$9*'Data and Formulas'!$K$42)+('Data Tool'!$F$9*'Data and Formulas'!$K$45)+('Data Tool'!$G$9*'Data and Formulas'!$K$46)))) &gt;='Data and Formulas'!$K$54), $AA116, IF(AND(('Data Tool'!$D$10/('Data and Formulas'!$K$41+(('Data Tool'!$D$9*'Data and Formulas'!$K$42)+('Data Tool'!$F$9*'Data and Formulas'!$K$45)+('Data Tool'!$G$9*'Data and Formulas'!$K$46))))&lt;'Data and Formulas'!$M$54, ('Data Tool'!$D$10/('Data and Formulas'!$K$41+(('Data Tool'!$D$9*'Data and Formulas'!$K$42)+('Data Tool'!$F$9*'Data and Formulas'!$K$45)+('Data Tool'!$G$9*'Data and Formulas'!$K$46)))) &gt;='Data and Formulas'!$L$54), $AB116, IF(AND(('Data Tool'!$D$10/('Data and Formulas'!$K$41+(('Data Tool'!$D$9*'Data and Formulas'!$K$42)+('Data Tool'!$F$9*'Data and Formulas'!$K$45)+('Data Tool'!$G$9*'Data and Formulas'!$K$46))))&lt;'Data and Formulas'!$N$54, ('Data Tool'!$D$10/('Data and Formulas'!$K$41+(('Data Tool'!$D$9*'Data and Formulas'!$K$42)+('Data Tool'!$F$9*'Data and Formulas'!$K$45)+('Data Tool'!$G$9*'Data and Formulas'!$K$46)))) &gt;='Data and Formulas'!$M$54), $AC116, IF(AND(('Data Tool'!$D$10/('Data and Formulas'!$K$41+(('Data Tool'!$D$9*'Data and Formulas'!$K$42)+('Data Tool'!$F$9*'Data and Formulas'!$K$45)+('Data Tool'!$G$9*'Data and Formulas'!$K$46))))&lt;'Data and Formulas'!$O$54, ('Data Tool'!$D$10/('Data and Formulas'!$K$41+(('Data Tool'!$D$9*'Data and Formulas'!$K$42)+('Data Tool'!$F$9*'Data and Formulas'!$K$45)+('Data Tool'!$G$9*'Data and Formulas'!$K$46)))) &gt;='Data and Formulas'!$N$54), $AD116, IF(('Data Tool'!$D$10/('Data and Formulas'!$K$41+(('Data Tool'!$D$9*'Data and Formulas'!$K$42)+('Data Tool'!$F$9*'Data and Formulas'!$K$45)+('Data Tool'!$G$9*'Data and Formulas'!$K$46))))&gt;='Data and Formulas'!$O$54, $AE116))))))))))</f>
        <v>1.7</v>
      </c>
      <c r="T116" s="48">
        <v>1.7</v>
      </c>
      <c r="U116" s="49"/>
      <c r="V116" s="4">
        <v>2</v>
      </c>
      <c r="W116" s="4">
        <v>1.9</v>
      </c>
      <c r="X116" s="4">
        <v>1.8</v>
      </c>
      <c r="Y116" s="4">
        <v>1.7</v>
      </c>
      <c r="Z116" s="4">
        <v>1.7</v>
      </c>
      <c r="AA116" s="4">
        <v>1.7</v>
      </c>
      <c r="AB116" s="4">
        <v>1.6</v>
      </c>
      <c r="AC116" s="4">
        <v>1.6</v>
      </c>
      <c r="AD116" s="4">
        <v>1.6</v>
      </c>
      <c r="AE116" s="190">
        <v>1.7</v>
      </c>
    </row>
    <row r="117" spans="2:31">
      <c r="B117" s="189" t="s">
        <v>35</v>
      </c>
      <c r="C117" s="4">
        <v>75.3</v>
      </c>
      <c r="D117" s="4">
        <v>76.5</v>
      </c>
      <c r="E117" s="4">
        <v>58.5</v>
      </c>
      <c r="F117" s="4">
        <v>69.900000000000006</v>
      </c>
      <c r="G117" s="4">
        <v>67.400000000000006</v>
      </c>
      <c r="H117" s="4">
        <v>79.400000000000006</v>
      </c>
      <c r="I117" s="4">
        <v>65.099999999999994</v>
      </c>
      <c r="J117" s="4">
        <v>87.4</v>
      </c>
      <c r="K117" s="4">
        <v>71.8</v>
      </c>
      <c r="L117" s="4">
        <v>95.7</v>
      </c>
      <c r="M117" s="4">
        <v>76.2</v>
      </c>
      <c r="N117" s="4">
        <v>65.900000000000006</v>
      </c>
      <c r="O117" s="4">
        <v>71.7</v>
      </c>
      <c r="P117" s="190">
        <v>66.599999999999994</v>
      </c>
      <c r="R117" s="204">
        <v>41760</v>
      </c>
      <c r="S117" s="47">
        <f>IF(('Data Tool'!$D$10/('Data and Formulas'!$K$41+(('Data Tool'!$D$9*'Data and Formulas'!$K$42)+('Data Tool'!$F$9*'Data and Formulas'!$K$45)+('Data Tool'!$G$9*'Data and Formulas'!$K$46))))&lt;'Data and Formulas'!$G$54, $V117, IF(AND(('Data Tool'!$D$10/('Data and Formulas'!$K$41+(('Data Tool'!$D$9*'Data and Formulas'!$K$42)+('Data Tool'!$F$9*'Data and Formulas'!$K$45)+('Data Tool'!$G$9*'Data and Formulas'!$K$46))))&lt;'Data and Formulas'!$H$54, ('Data Tool'!$D$10/('Data and Formulas'!$K$41+(('Data Tool'!$D$9*'Data and Formulas'!$K$42)+('Data Tool'!$F$9*'Data and Formulas'!$K$45)+('Data Tool'!$G$9*'Data and Formulas'!$K$46)))) &gt;='Data and Formulas'!$G$54), $W117, IF(AND(('Data Tool'!$D$10/('Data and Formulas'!$K$41+(('Data Tool'!$D$9*'Data and Formulas'!$K$42)+('Data Tool'!$F$9*'Data and Formulas'!$K$45)+('Data Tool'!$G$9*'Data and Formulas'!$K$46))))&lt;'Data and Formulas'!$I$54, ('Data Tool'!$D$10/('Data and Formulas'!$K$41+(('Data Tool'!$D$9*'Data and Formulas'!$K$42)+('Data Tool'!$F$9*'Data and Formulas'!$K$45)+('Data Tool'!$G$9*'Data and Formulas'!$K$46)))) &gt;='Data and Formulas'!$H$54), $X117, IF(AND(('Data Tool'!$D$10/('Data and Formulas'!$K$41+(('Data Tool'!$D$9*'Data and Formulas'!$K$42)+('Data Tool'!$F$9*'Data and Formulas'!$K$45)+('Data Tool'!$G$9*'Data and Formulas'!$K$46))))&lt;'Data and Formulas'!$J$54, ('Data Tool'!$D$10/('Data and Formulas'!$K$41+(('Data Tool'!$D$9*'Data and Formulas'!$K$42)+('Data Tool'!$F$9*'Data and Formulas'!$K$45)+('Data Tool'!$G$9*'Data and Formulas'!$K$46)))) &gt;='Data and Formulas'!$I$54), $Y117, IF(AND(('Data Tool'!$D$10/('Data and Formulas'!$K$41+(('Data Tool'!$D$9*'Data and Formulas'!$K$42)+('Data Tool'!$F$9*'Data and Formulas'!$K$45)+('Data Tool'!$G$9*'Data and Formulas'!$K$46))))&lt;'Data and Formulas'!$K$54, ('Data Tool'!$D$10/('Data and Formulas'!$K$41+(('Data Tool'!$D$9*'Data and Formulas'!$K$42)+('Data Tool'!$F$9*'Data and Formulas'!$K$45)+('Data Tool'!$G$9*'Data and Formulas'!$K$46)))) &gt;='Data and Formulas'!$J$54), $Z117, IF(AND(('Data Tool'!$D$10/('Data and Formulas'!$K$41+(('Data Tool'!$D$9*'Data and Formulas'!$K$42)+('Data Tool'!$F$9*'Data and Formulas'!$K$45)+('Data Tool'!$G$9*'Data and Formulas'!$K$46))))&lt;'Data and Formulas'!$L$54, ('Data Tool'!$D$10/('Data and Formulas'!$K$41+(('Data Tool'!$D$9*'Data and Formulas'!$K$42)+('Data Tool'!$F$9*'Data and Formulas'!$K$45)+('Data Tool'!$G$9*'Data and Formulas'!$K$46)))) &gt;='Data and Formulas'!$K$54), $AA117, IF(AND(('Data Tool'!$D$10/('Data and Formulas'!$K$41+(('Data Tool'!$D$9*'Data and Formulas'!$K$42)+('Data Tool'!$F$9*'Data and Formulas'!$K$45)+('Data Tool'!$G$9*'Data and Formulas'!$K$46))))&lt;'Data and Formulas'!$M$54, ('Data Tool'!$D$10/('Data and Formulas'!$K$41+(('Data Tool'!$D$9*'Data and Formulas'!$K$42)+('Data Tool'!$F$9*'Data and Formulas'!$K$45)+('Data Tool'!$G$9*'Data and Formulas'!$K$46)))) &gt;='Data and Formulas'!$L$54), $AB117, IF(AND(('Data Tool'!$D$10/('Data and Formulas'!$K$41+(('Data Tool'!$D$9*'Data and Formulas'!$K$42)+('Data Tool'!$F$9*'Data and Formulas'!$K$45)+('Data Tool'!$G$9*'Data and Formulas'!$K$46))))&lt;'Data and Formulas'!$N$54, ('Data Tool'!$D$10/('Data and Formulas'!$K$41+(('Data Tool'!$D$9*'Data and Formulas'!$K$42)+('Data Tool'!$F$9*'Data and Formulas'!$K$45)+('Data Tool'!$G$9*'Data and Formulas'!$K$46)))) &gt;='Data and Formulas'!$M$54), $AC117, IF(AND(('Data Tool'!$D$10/('Data and Formulas'!$K$41+(('Data Tool'!$D$9*'Data and Formulas'!$K$42)+('Data Tool'!$F$9*'Data and Formulas'!$K$45)+('Data Tool'!$G$9*'Data and Formulas'!$K$46))))&lt;'Data and Formulas'!$O$54, ('Data Tool'!$D$10/('Data and Formulas'!$K$41+(('Data Tool'!$D$9*'Data and Formulas'!$K$42)+('Data Tool'!$F$9*'Data and Formulas'!$K$45)+('Data Tool'!$G$9*'Data and Formulas'!$K$46)))) &gt;='Data and Formulas'!$N$54), $AD117, IF(('Data Tool'!$D$10/('Data and Formulas'!$K$41+(('Data Tool'!$D$9*'Data and Formulas'!$K$42)+('Data Tool'!$F$9*'Data and Formulas'!$K$45)+('Data Tool'!$G$9*'Data and Formulas'!$K$46))))&gt;='Data and Formulas'!$O$54, $AE117))))))))))</f>
        <v>1.5</v>
      </c>
      <c r="T117" s="48">
        <v>1.5</v>
      </c>
      <c r="U117" s="49"/>
      <c r="V117" s="4">
        <v>1.7</v>
      </c>
      <c r="W117" s="4">
        <v>1.7</v>
      </c>
      <c r="X117" s="4">
        <v>1.6</v>
      </c>
      <c r="Y117" s="4">
        <v>1.5</v>
      </c>
      <c r="Z117" s="4">
        <v>1.5</v>
      </c>
      <c r="AA117" s="4">
        <v>1.5</v>
      </c>
      <c r="AB117" s="4">
        <v>1.4</v>
      </c>
      <c r="AC117" s="4">
        <v>1.4</v>
      </c>
      <c r="AD117" s="4">
        <v>1.4</v>
      </c>
      <c r="AE117" s="190">
        <v>1.4</v>
      </c>
    </row>
    <row r="118" spans="2:31">
      <c r="B118" s="189" t="s">
        <v>36</v>
      </c>
      <c r="C118" s="4">
        <v>16.2</v>
      </c>
      <c r="D118" s="4">
        <v>16.399999999999999</v>
      </c>
      <c r="E118" s="4">
        <v>13.9</v>
      </c>
      <c r="F118" s="4">
        <v>15.8</v>
      </c>
      <c r="G118" s="4">
        <v>15.1</v>
      </c>
      <c r="H118" s="4">
        <v>16.5</v>
      </c>
      <c r="I118" s="4">
        <v>15.7</v>
      </c>
      <c r="J118" s="4">
        <v>16.399999999999999</v>
      </c>
      <c r="K118" s="4">
        <v>18.3</v>
      </c>
      <c r="L118" s="4">
        <v>17.7</v>
      </c>
      <c r="M118" s="4">
        <v>15.2</v>
      </c>
      <c r="N118" s="4">
        <v>14.9</v>
      </c>
      <c r="O118" s="4">
        <v>15.2</v>
      </c>
      <c r="P118" s="190">
        <v>17.5</v>
      </c>
      <c r="R118" s="204">
        <v>41791</v>
      </c>
      <c r="S118" s="47">
        <f>IF(('Data Tool'!$D$10/('Data and Formulas'!$K$41+(('Data Tool'!$D$9*'Data and Formulas'!$K$42)+('Data Tool'!$F$9*'Data and Formulas'!$K$45)+('Data Tool'!$G$9*'Data and Formulas'!$K$46))))&lt;'Data and Formulas'!$G$54, $V118, IF(AND(('Data Tool'!$D$10/('Data and Formulas'!$K$41+(('Data Tool'!$D$9*'Data and Formulas'!$K$42)+('Data Tool'!$F$9*'Data and Formulas'!$K$45)+('Data Tool'!$G$9*'Data and Formulas'!$K$46))))&lt;'Data and Formulas'!$H$54, ('Data Tool'!$D$10/('Data and Formulas'!$K$41+(('Data Tool'!$D$9*'Data and Formulas'!$K$42)+('Data Tool'!$F$9*'Data and Formulas'!$K$45)+('Data Tool'!$G$9*'Data and Formulas'!$K$46)))) &gt;='Data and Formulas'!$G$54), $W118, IF(AND(('Data Tool'!$D$10/('Data and Formulas'!$K$41+(('Data Tool'!$D$9*'Data and Formulas'!$K$42)+('Data Tool'!$F$9*'Data and Formulas'!$K$45)+('Data Tool'!$G$9*'Data and Formulas'!$K$46))))&lt;'Data and Formulas'!$I$54, ('Data Tool'!$D$10/('Data and Formulas'!$K$41+(('Data Tool'!$D$9*'Data and Formulas'!$K$42)+('Data Tool'!$F$9*'Data and Formulas'!$K$45)+('Data Tool'!$G$9*'Data and Formulas'!$K$46)))) &gt;='Data and Formulas'!$H$54), $X118, IF(AND(('Data Tool'!$D$10/('Data and Formulas'!$K$41+(('Data Tool'!$D$9*'Data and Formulas'!$K$42)+('Data Tool'!$F$9*'Data and Formulas'!$K$45)+('Data Tool'!$G$9*'Data and Formulas'!$K$46))))&lt;'Data and Formulas'!$J$54, ('Data Tool'!$D$10/('Data and Formulas'!$K$41+(('Data Tool'!$D$9*'Data and Formulas'!$K$42)+('Data Tool'!$F$9*'Data and Formulas'!$K$45)+('Data Tool'!$G$9*'Data and Formulas'!$K$46)))) &gt;='Data and Formulas'!$I$54), $Y118, IF(AND(('Data Tool'!$D$10/('Data and Formulas'!$K$41+(('Data Tool'!$D$9*'Data and Formulas'!$K$42)+('Data Tool'!$F$9*'Data and Formulas'!$K$45)+('Data Tool'!$G$9*'Data and Formulas'!$K$46))))&lt;'Data and Formulas'!$K$54, ('Data Tool'!$D$10/('Data and Formulas'!$K$41+(('Data Tool'!$D$9*'Data and Formulas'!$K$42)+('Data Tool'!$F$9*'Data and Formulas'!$K$45)+('Data Tool'!$G$9*'Data and Formulas'!$K$46)))) &gt;='Data and Formulas'!$J$54), $Z118, IF(AND(('Data Tool'!$D$10/('Data and Formulas'!$K$41+(('Data Tool'!$D$9*'Data and Formulas'!$K$42)+('Data Tool'!$F$9*'Data and Formulas'!$K$45)+('Data Tool'!$G$9*'Data and Formulas'!$K$46))))&lt;'Data and Formulas'!$L$54, ('Data Tool'!$D$10/('Data and Formulas'!$K$41+(('Data Tool'!$D$9*'Data and Formulas'!$K$42)+('Data Tool'!$F$9*'Data and Formulas'!$K$45)+('Data Tool'!$G$9*'Data and Formulas'!$K$46)))) &gt;='Data and Formulas'!$K$54), $AA118, IF(AND(('Data Tool'!$D$10/('Data and Formulas'!$K$41+(('Data Tool'!$D$9*'Data and Formulas'!$K$42)+('Data Tool'!$F$9*'Data and Formulas'!$K$45)+('Data Tool'!$G$9*'Data and Formulas'!$K$46))))&lt;'Data and Formulas'!$M$54, ('Data Tool'!$D$10/('Data and Formulas'!$K$41+(('Data Tool'!$D$9*'Data and Formulas'!$K$42)+('Data Tool'!$F$9*'Data and Formulas'!$K$45)+('Data Tool'!$G$9*'Data and Formulas'!$K$46)))) &gt;='Data and Formulas'!$L$54), $AB118, IF(AND(('Data Tool'!$D$10/('Data and Formulas'!$K$41+(('Data Tool'!$D$9*'Data and Formulas'!$K$42)+('Data Tool'!$F$9*'Data and Formulas'!$K$45)+('Data Tool'!$G$9*'Data and Formulas'!$K$46))))&lt;'Data and Formulas'!$N$54, ('Data Tool'!$D$10/('Data and Formulas'!$K$41+(('Data Tool'!$D$9*'Data and Formulas'!$K$42)+('Data Tool'!$F$9*'Data and Formulas'!$K$45)+('Data Tool'!$G$9*'Data and Formulas'!$K$46)))) &gt;='Data and Formulas'!$M$54), $AC118, IF(AND(('Data Tool'!$D$10/('Data and Formulas'!$K$41+(('Data Tool'!$D$9*'Data and Formulas'!$K$42)+('Data Tool'!$F$9*'Data and Formulas'!$K$45)+('Data Tool'!$G$9*'Data and Formulas'!$K$46))))&lt;'Data and Formulas'!$O$54, ('Data Tool'!$D$10/('Data and Formulas'!$K$41+(('Data Tool'!$D$9*'Data and Formulas'!$K$42)+('Data Tool'!$F$9*'Data and Formulas'!$K$45)+('Data Tool'!$G$9*'Data and Formulas'!$K$46)))) &gt;='Data and Formulas'!$N$54), $AD118, IF(('Data Tool'!$D$10/('Data and Formulas'!$K$41+(('Data Tool'!$D$9*'Data and Formulas'!$K$42)+('Data Tool'!$F$9*'Data and Formulas'!$K$45)+('Data Tool'!$G$9*'Data and Formulas'!$K$46))))&gt;='Data and Formulas'!$O$54, $AE118))))))))))</f>
        <v>1.7</v>
      </c>
      <c r="T118" s="48">
        <v>1.8</v>
      </c>
      <c r="U118" s="49"/>
      <c r="V118" s="4">
        <v>2.1</v>
      </c>
      <c r="W118" s="4">
        <v>2</v>
      </c>
      <c r="X118" s="4">
        <v>1.9</v>
      </c>
      <c r="Y118" s="4">
        <v>1.7</v>
      </c>
      <c r="Z118" s="4">
        <v>1.8</v>
      </c>
      <c r="AA118" s="4">
        <v>1.8</v>
      </c>
      <c r="AB118" s="4">
        <v>1.7</v>
      </c>
      <c r="AC118" s="4">
        <v>1.7</v>
      </c>
      <c r="AD118" s="4">
        <v>1.7</v>
      </c>
      <c r="AE118" s="190">
        <v>1.8</v>
      </c>
    </row>
    <row r="119" spans="2:31">
      <c r="B119" s="189" t="s">
        <v>37</v>
      </c>
      <c r="C119" s="4">
        <v>70.2</v>
      </c>
      <c r="D119" s="4">
        <v>71.400000000000006</v>
      </c>
      <c r="E119" s="4">
        <v>65.2</v>
      </c>
      <c r="F119" s="4">
        <v>70.5</v>
      </c>
      <c r="G119" s="4">
        <v>69.400000000000006</v>
      </c>
      <c r="H119" s="4">
        <v>67.2</v>
      </c>
      <c r="I119" s="4">
        <v>58.5</v>
      </c>
      <c r="J119" s="4">
        <v>70.3</v>
      </c>
      <c r="K119" s="4">
        <v>71.5</v>
      </c>
      <c r="L119" s="4">
        <v>86.2</v>
      </c>
      <c r="M119" s="4">
        <v>71.7</v>
      </c>
      <c r="N119" s="4">
        <v>57.7</v>
      </c>
      <c r="O119" s="4">
        <v>70.400000000000006</v>
      </c>
      <c r="P119" s="190">
        <v>57.1</v>
      </c>
      <c r="R119" s="204">
        <v>41821</v>
      </c>
      <c r="S119" s="47">
        <f>IF(('Data Tool'!$D$10/('Data and Formulas'!$K$41+(('Data Tool'!$D$9*'Data and Formulas'!$K$42)+('Data Tool'!$F$9*'Data and Formulas'!$K$45)+('Data Tool'!$G$9*'Data and Formulas'!$K$46))))&lt;'Data and Formulas'!$G$54, $V119, IF(AND(('Data Tool'!$D$10/('Data and Formulas'!$K$41+(('Data Tool'!$D$9*'Data and Formulas'!$K$42)+('Data Tool'!$F$9*'Data and Formulas'!$K$45)+('Data Tool'!$G$9*'Data and Formulas'!$K$46))))&lt;'Data and Formulas'!$H$54, ('Data Tool'!$D$10/('Data and Formulas'!$K$41+(('Data Tool'!$D$9*'Data and Formulas'!$K$42)+('Data Tool'!$F$9*'Data and Formulas'!$K$45)+('Data Tool'!$G$9*'Data and Formulas'!$K$46)))) &gt;='Data and Formulas'!$G$54), $W119, IF(AND(('Data Tool'!$D$10/('Data and Formulas'!$K$41+(('Data Tool'!$D$9*'Data and Formulas'!$K$42)+('Data Tool'!$F$9*'Data and Formulas'!$K$45)+('Data Tool'!$G$9*'Data and Formulas'!$K$46))))&lt;'Data and Formulas'!$I$54, ('Data Tool'!$D$10/('Data and Formulas'!$K$41+(('Data Tool'!$D$9*'Data and Formulas'!$K$42)+('Data Tool'!$F$9*'Data and Formulas'!$K$45)+('Data Tool'!$G$9*'Data and Formulas'!$K$46)))) &gt;='Data and Formulas'!$H$54), $X119, IF(AND(('Data Tool'!$D$10/('Data and Formulas'!$K$41+(('Data Tool'!$D$9*'Data and Formulas'!$K$42)+('Data Tool'!$F$9*'Data and Formulas'!$K$45)+('Data Tool'!$G$9*'Data and Formulas'!$K$46))))&lt;'Data and Formulas'!$J$54, ('Data Tool'!$D$10/('Data and Formulas'!$K$41+(('Data Tool'!$D$9*'Data and Formulas'!$K$42)+('Data Tool'!$F$9*'Data and Formulas'!$K$45)+('Data Tool'!$G$9*'Data and Formulas'!$K$46)))) &gt;='Data and Formulas'!$I$54), $Y119, IF(AND(('Data Tool'!$D$10/('Data and Formulas'!$K$41+(('Data Tool'!$D$9*'Data and Formulas'!$K$42)+('Data Tool'!$F$9*'Data and Formulas'!$K$45)+('Data Tool'!$G$9*'Data and Formulas'!$K$46))))&lt;'Data and Formulas'!$K$54, ('Data Tool'!$D$10/('Data and Formulas'!$K$41+(('Data Tool'!$D$9*'Data and Formulas'!$K$42)+('Data Tool'!$F$9*'Data and Formulas'!$K$45)+('Data Tool'!$G$9*'Data and Formulas'!$K$46)))) &gt;='Data and Formulas'!$J$54), $Z119, IF(AND(('Data Tool'!$D$10/('Data and Formulas'!$K$41+(('Data Tool'!$D$9*'Data and Formulas'!$K$42)+('Data Tool'!$F$9*'Data and Formulas'!$K$45)+('Data Tool'!$G$9*'Data and Formulas'!$K$46))))&lt;'Data and Formulas'!$L$54, ('Data Tool'!$D$10/('Data and Formulas'!$K$41+(('Data Tool'!$D$9*'Data and Formulas'!$K$42)+('Data Tool'!$F$9*'Data and Formulas'!$K$45)+('Data Tool'!$G$9*'Data and Formulas'!$K$46)))) &gt;='Data and Formulas'!$K$54), $AA119, IF(AND(('Data Tool'!$D$10/('Data and Formulas'!$K$41+(('Data Tool'!$D$9*'Data and Formulas'!$K$42)+('Data Tool'!$F$9*'Data and Formulas'!$K$45)+('Data Tool'!$G$9*'Data and Formulas'!$K$46))))&lt;'Data and Formulas'!$M$54, ('Data Tool'!$D$10/('Data and Formulas'!$K$41+(('Data Tool'!$D$9*'Data and Formulas'!$K$42)+('Data Tool'!$F$9*'Data and Formulas'!$K$45)+('Data Tool'!$G$9*'Data and Formulas'!$K$46)))) &gt;='Data and Formulas'!$L$54), $AB119, IF(AND(('Data Tool'!$D$10/('Data and Formulas'!$K$41+(('Data Tool'!$D$9*'Data and Formulas'!$K$42)+('Data Tool'!$F$9*'Data and Formulas'!$K$45)+('Data Tool'!$G$9*'Data and Formulas'!$K$46))))&lt;'Data and Formulas'!$N$54, ('Data Tool'!$D$10/('Data and Formulas'!$K$41+(('Data Tool'!$D$9*'Data and Formulas'!$K$42)+('Data Tool'!$F$9*'Data and Formulas'!$K$45)+('Data Tool'!$G$9*'Data and Formulas'!$K$46)))) &gt;='Data and Formulas'!$M$54), $AC119, IF(AND(('Data Tool'!$D$10/('Data and Formulas'!$K$41+(('Data Tool'!$D$9*'Data and Formulas'!$K$42)+('Data Tool'!$F$9*'Data and Formulas'!$K$45)+('Data Tool'!$G$9*'Data and Formulas'!$K$46))))&lt;'Data and Formulas'!$O$54, ('Data Tool'!$D$10/('Data and Formulas'!$K$41+(('Data Tool'!$D$9*'Data and Formulas'!$K$42)+('Data Tool'!$F$9*'Data and Formulas'!$K$45)+('Data Tool'!$G$9*'Data and Formulas'!$K$46)))) &gt;='Data and Formulas'!$N$54), $AD119, IF(('Data Tool'!$D$10/('Data and Formulas'!$K$41+(('Data Tool'!$D$9*'Data and Formulas'!$K$42)+('Data Tool'!$F$9*'Data and Formulas'!$K$45)+('Data Tool'!$G$9*'Data and Formulas'!$K$46))))&gt;='Data and Formulas'!$O$54, $AE119))))))))))</f>
        <v>1.5</v>
      </c>
      <c r="T119" s="48">
        <v>1.6</v>
      </c>
      <c r="U119" s="49"/>
      <c r="V119" s="4">
        <v>1.9</v>
      </c>
      <c r="W119" s="4">
        <v>1.8</v>
      </c>
      <c r="X119" s="4">
        <v>1.6</v>
      </c>
      <c r="Y119" s="4">
        <v>1.5</v>
      </c>
      <c r="Z119" s="4">
        <v>1.5</v>
      </c>
      <c r="AA119" s="4">
        <v>1.6</v>
      </c>
      <c r="AB119" s="4">
        <v>1.5</v>
      </c>
      <c r="AC119" s="4">
        <v>1.4</v>
      </c>
      <c r="AD119" s="4">
        <v>1.5</v>
      </c>
      <c r="AE119" s="190">
        <v>1.5</v>
      </c>
    </row>
    <row r="120" spans="2:31">
      <c r="B120" s="189" t="s">
        <v>38</v>
      </c>
      <c r="C120" s="4">
        <v>7.3</v>
      </c>
      <c r="D120" s="4">
        <v>7.5</v>
      </c>
      <c r="E120" s="4">
        <v>3.5</v>
      </c>
      <c r="F120" s="4">
        <v>3.1</v>
      </c>
      <c r="G120" s="4">
        <v>6.2</v>
      </c>
      <c r="H120" s="4">
        <v>12.7</v>
      </c>
      <c r="I120" s="4">
        <v>1.7</v>
      </c>
      <c r="J120" s="4">
        <v>9.1999999999999993</v>
      </c>
      <c r="K120" s="4">
        <v>13.4</v>
      </c>
      <c r="L120" s="4">
        <v>7.9</v>
      </c>
      <c r="M120" s="4">
        <v>7.1</v>
      </c>
      <c r="N120" s="4">
        <v>1.4</v>
      </c>
      <c r="O120" s="4">
        <v>8.5</v>
      </c>
      <c r="P120" s="190">
        <v>6.8</v>
      </c>
      <c r="R120" s="204">
        <v>41852</v>
      </c>
      <c r="S120" s="47">
        <f>IF(('Data Tool'!$D$10/('Data and Formulas'!$K$41+(('Data Tool'!$D$9*'Data and Formulas'!$K$42)+('Data Tool'!$F$9*'Data and Formulas'!$K$45)+('Data Tool'!$G$9*'Data and Formulas'!$K$46))))&lt;'Data and Formulas'!$G$54, $V120, IF(AND(('Data Tool'!$D$10/('Data and Formulas'!$K$41+(('Data Tool'!$D$9*'Data and Formulas'!$K$42)+('Data Tool'!$F$9*'Data and Formulas'!$K$45)+('Data Tool'!$G$9*'Data and Formulas'!$K$46))))&lt;'Data and Formulas'!$H$54, ('Data Tool'!$D$10/('Data and Formulas'!$K$41+(('Data Tool'!$D$9*'Data and Formulas'!$K$42)+('Data Tool'!$F$9*'Data and Formulas'!$K$45)+('Data Tool'!$G$9*'Data and Formulas'!$K$46)))) &gt;='Data and Formulas'!$G$54), $W120, IF(AND(('Data Tool'!$D$10/('Data and Formulas'!$K$41+(('Data Tool'!$D$9*'Data and Formulas'!$K$42)+('Data Tool'!$F$9*'Data and Formulas'!$K$45)+('Data Tool'!$G$9*'Data and Formulas'!$K$46))))&lt;'Data and Formulas'!$I$54, ('Data Tool'!$D$10/('Data and Formulas'!$K$41+(('Data Tool'!$D$9*'Data and Formulas'!$K$42)+('Data Tool'!$F$9*'Data and Formulas'!$K$45)+('Data Tool'!$G$9*'Data and Formulas'!$K$46)))) &gt;='Data and Formulas'!$H$54), $X120, IF(AND(('Data Tool'!$D$10/('Data and Formulas'!$K$41+(('Data Tool'!$D$9*'Data and Formulas'!$K$42)+('Data Tool'!$F$9*'Data and Formulas'!$K$45)+('Data Tool'!$G$9*'Data and Formulas'!$K$46))))&lt;'Data and Formulas'!$J$54, ('Data Tool'!$D$10/('Data and Formulas'!$K$41+(('Data Tool'!$D$9*'Data and Formulas'!$K$42)+('Data Tool'!$F$9*'Data and Formulas'!$K$45)+('Data Tool'!$G$9*'Data and Formulas'!$K$46)))) &gt;='Data and Formulas'!$I$54), $Y120, IF(AND(('Data Tool'!$D$10/('Data and Formulas'!$K$41+(('Data Tool'!$D$9*'Data and Formulas'!$K$42)+('Data Tool'!$F$9*'Data and Formulas'!$K$45)+('Data Tool'!$G$9*'Data and Formulas'!$K$46))))&lt;'Data and Formulas'!$K$54, ('Data Tool'!$D$10/('Data and Formulas'!$K$41+(('Data Tool'!$D$9*'Data and Formulas'!$K$42)+('Data Tool'!$F$9*'Data and Formulas'!$K$45)+('Data Tool'!$G$9*'Data and Formulas'!$K$46)))) &gt;='Data and Formulas'!$J$54), $Z120, IF(AND(('Data Tool'!$D$10/('Data and Formulas'!$K$41+(('Data Tool'!$D$9*'Data and Formulas'!$K$42)+('Data Tool'!$F$9*'Data and Formulas'!$K$45)+('Data Tool'!$G$9*'Data and Formulas'!$K$46))))&lt;'Data and Formulas'!$L$54, ('Data Tool'!$D$10/('Data and Formulas'!$K$41+(('Data Tool'!$D$9*'Data and Formulas'!$K$42)+('Data Tool'!$F$9*'Data and Formulas'!$K$45)+('Data Tool'!$G$9*'Data and Formulas'!$K$46)))) &gt;='Data and Formulas'!$K$54), $AA120, IF(AND(('Data Tool'!$D$10/('Data and Formulas'!$K$41+(('Data Tool'!$D$9*'Data and Formulas'!$K$42)+('Data Tool'!$F$9*'Data and Formulas'!$K$45)+('Data Tool'!$G$9*'Data and Formulas'!$K$46))))&lt;'Data and Formulas'!$M$54, ('Data Tool'!$D$10/('Data and Formulas'!$K$41+(('Data Tool'!$D$9*'Data and Formulas'!$K$42)+('Data Tool'!$F$9*'Data and Formulas'!$K$45)+('Data Tool'!$G$9*'Data and Formulas'!$K$46)))) &gt;='Data and Formulas'!$L$54), $AB120, IF(AND(('Data Tool'!$D$10/('Data and Formulas'!$K$41+(('Data Tool'!$D$9*'Data and Formulas'!$K$42)+('Data Tool'!$F$9*'Data and Formulas'!$K$45)+('Data Tool'!$G$9*'Data and Formulas'!$K$46))))&lt;'Data and Formulas'!$N$54, ('Data Tool'!$D$10/('Data and Formulas'!$K$41+(('Data Tool'!$D$9*'Data and Formulas'!$K$42)+('Data Tool'!$F$9*'Data and Formulas'!$K$45)+('Data Tool'!$G$9*'Data and Formulas'!$K$46)))) &gt;='Data and Formulas'!$M$54), $AC120, IF(AND(('Data Tool'!$D$10/('Data and Formulas'!$K$41+(('Data Tool'!$D$9*'Data and Formulas'!$K$42)+('Data Tool'!$F$9*'Data and Formulas'!$K$45)+('Data Tool'!$G$9*'Data and Formulas'!$K$46))))&lt;'Data and Formulas'!$O$54, ('Data Tool'!$D$10/('Data and Formulas'!$K$41+(('Data Tool'!$D$9*'Data and Formulas'!$K$42)+('Data Tool'!$F$9*'Data and Formulas'!$K$45)+('Data Tool'!$G$9*'Data and Formulas'!$K$46)))) &gt;='Data and Formulas'!$N$54), $AD120, IF(('Data Tool'!$D$10/('Data and Formulas'!$K$41+(('Data Tool'!$D$9*'Data and Formulas'!$K$42)+('Data Tool'!$F$9*'Data and Formulas'!$K$45)+('Data Tool'!$G$9*'Data and Formulas'!$K$46))))&gt;='Data and Formulas'!$O$54, $AE120))))))))))</f>
        <v>1.4</v>
      </c>
      <c r="T120" s="48">
        <v>1.5</v>
      </c>
      <c r="U120" s="49"/>
      <c r="V120" s="4">
        <v>1.8</v>
      </c>
      <c r="W120" s="4">
        <v>1.7</v>
      </c>
      <c r="X120" s="4">
        <v>1.6</v>
      </c>
      <c r="Y120" s="4">
        <v>1.4</v>
      </c>
      <c r="Z120" s="4">
        <v>1.4</v>
      </c>
      <c r="AA120" s="4">
        <v>1.5</v>
      </c>
      <c r="AB120" s="4">
        <v>1.4</v>
      </c>
      <c r="AC120" s="4">
        <v>1.4</v>
      </c>
      <c r="AD120" s="4">
        <v>1.5</v>
      </c>
      <c r="AE120" s="190">
        <v>1.5</v>
      </c>
    </row>
    <row r="121" spans="2:31">
      <c r="B121" s="189" t="s">
        <v>39</v>
      </c>
      <c r="C121" s="4">
        <v>45.9</v>
      </c>
      <c r="D121" s="4">
        <v>46.8</v>
      </c>
      <c r="E121" s="4">
        <v>38.6</v>
      </c>
      <c r="F121" s="4">
        <v>43.2</v>
      </c>
      <c r="G121" s="4">
        <v>42.8</v>
      </c>
      <c r="H121" s="4">
        <v>42.1</v>
      </c>
      <c r="I121" s="4">
        <v>39.5</v>
      </c>
      <c r="J121" s="4">
        <v>47.2</v>
      </c>
      <c r="K121" s="4">
        <v>59.7</v>
      </c>
      <c r="L121" s="4">
        <v>52</v>
      </c>
      <c r="M121" s="4">
        <v>43.8</v>
      </c>
      <c r="N121" s="4">
        <v>36.9</v>
      </c>
      <c r="O121" s="4">
        <v>41.7</v>
      </c>
      <c r="P121" s="190">
        <v>47.9</v>
      </c>
      <c r="R121" s="204">
        <v>41883</v>
      </c>
      <c r="S121" s="47">
        <f>IF(('Data Tool'!$D$10/('Data and Formulas'!$K$41+(('Data Tool'!$D$9*'Data and Formulas'!$K$42)+('Data Tool'!$F$9*'Data and Formulas'!$K$45)+('Data Tool'!$G$9*'Data and Formulas'!$K$46))))&lt;'Data and Formulas'!$G$54, $V121, IF(AND(('Data Tool'!$D$10/('Data and Formulas'!$K$41+(('Data Tool'!$D$9*'Data and Formulas'!$K$42)+('Data Tool'!$F$9*'Data and Formulas'!$K$45)+('Data Tool'!$G$9*'Data and Formulas'!$K$46))))&lt;'Data and Formulas'!$H$54, ('Data Tool'!$D$10/('Data and Formulas'!$K$41+(('Data Tool'!$D$9*'Data and Formulas'!$K$42)+('Data Tool'!$F$9*'Data and Formulas'!$K$45)+('Data Tool'!$G$9*'Data and Formulas'!$K$46)))) &gt;='Data and Formulas'!$G$54), $W121, IF(AND(('Data Tool'!$D$10/('Data and Formulas'!$K$41+(('Data Tool'!$D$9*'Data and Formulas'!$K$42)+('Data Tool'!$F$9*'Data and Formulas'!$K$45)+('Data Tool'!$G$9*'Data and Formulas'!$K$46))))&lt;'Data and Formulas'!$I$54, ('Data Tool'!$D$10/('Data and Formulas'!$K$41+(('Data Tool'!$D$9*'Data and Formulas'!$K$42)+('Data Tool'!$F$9*'Data and Formulas'!$K$45)+('Data Tool'!$G$9*'Data and Formulas'!$K$46)))) &gt;='Data and Formulas'!$H$54), $X121, IF(AND(('Data Tool'!$D$10/('Data and Formulas'!$K$41+(('Data Tool'!$D$9*'Data and Formulas'!$K$42)+('Data Tool'!$F$9*'Data and Formulas'!$K$45)+('Data Tool'!$G$9*'Data and Formulas'!$K$46))))&lt;'Data and Formulas'!$J$54, ('Data Tool'!$D$10/('Data and Formulas'!$K$41+(('Data Tool'!$D$9*'Data and Formulas'!$K$42)+('Data Tool'!$F$9*'Data and Formulas'!$K$45)+('Data Tool'!$G$9*'Data and Formulas'!$K$46)))) &gt;='Data and Formulas'!$I$54), $Y121, IF(AND(('Data Tool'!$D$10/('Data and Formulas'!$K$41+(('Data Tool'!$D$9*'Data and Formulas'!$K$42)+('Data Tool'!$F$9*'Data and Formulas'!$K$45)+('Data Tool'!$G$9*'Data and Formulas'!$K$46))))&lt;'Data and Formulas'!$K$54, ('Data Tool'!$D$10/('Data and Formulas'!$K$41+(('Data Tool'!$D$9*'Data and Formulas'!$K$42)+('Data Tool'!$F$9*'Data and Formulas'!$K$45)+('Data Tool'!$G$9*'Data and Formulas'!$K$46)))) &gt;='Data and Formulas'!$J$54), $Z121, IF(AND(('Data Tool'!$D$10/('Data and Formulas'!$K$41+(('Data Tool'!$D$9*'Data and Formulas'!$K$42)+('Data Tool'!$F$9*'Data and Formulas'!$K$45)+('Data Tool'!$G$9*'Data and Formulas'!$K$46))))&lt;'Data and Formulas'!$L$54, ('Data Tool'!$D$10/('Data and Formulas'!$K$41+(('Data Tool'!$D$9*'Data and Formulas'!$K$42)+('Data Tool'!$F$9*'Data and Formulas'!$K$45)+('Data Tool'!$G$9*'Data and Formulas'!$K$46)))) &gt;='Data and Formulas'!$K$54), $AA121, IF(AND(('Data Tool'!$D$10/('Data and Formulas'!$K$41+(('Data Tool'!$D$9*'Data and Formulas'!$K$42)+('Data Tool'!$F$9*'Data and Formulas'!$K$45)+('Data Tool'!$G$9*'Data and Formulas'!$K$46))))&lt;'Data and Formulas'!$M$54, ('Data Tool'!$D$10/('Data and Formulas'!$K$41+(('Data Tool'!$D$9*'Data and Formulas'!$K$42)+('Data Tool'!$F$9*'Data and Formulas'!$K$45)+('Data Tool'!$G$9*'Data and Formulas'!$K$46)))) &gt;='Data and Formulas'!$L$54), $AB121, IF(AND(('Data Tool'!$D$10/('Data and Formulas'!$K$41+(('Data Tool'!$D$9*'Data and Formulas'!$K$42)+('Data Tool'!$F$9*'Data and Formulas'!$K$45)+('Data Tool'!$G$9*'Data and Formulas'!$K$46))))&lt;'Data and Formulas'!$N$54, ('Data Tool'!$D$10/('Data and Formulas'!$K$41+(('Data Tool'!$D$9*'Data and Formulas'!$K$42)+('Data Tool'!$F$9*'Data and Formulas'!$K$45)+('Data Tool'!$G$9*'Data and Formulas'!$K$46)))) &gt;='Data and Formulas'!$M$54), $AC121, IF(AND(('Data Tool'!$D$10/('Data and Formulas'!$K$41+(('Data Tool'!$D$9*'Data and Formulas'!$K$42)+('Data Tool'!$F$9*'Data and Formulas'!$K$45)+('Data Tool'!$G$9*'Data and Formulas'!$K$46))))&lt;'Data and Formulas'!$O$54, ('Data Tool'!$D$10/('Data and Formulas'!$K$41+(('Data Tool'!$D$9*'Data and Formulas'!$K$42)+('Data Tool'!$F$9*'Data and Formulas'!$K$45)+('Data Tool'!$G$9*'Data and Formulas'!$K$46)))) &gt;='Data and Formulas'!$N$54), $AD121, IF(('Data Tool'!$D$10/('Data and Formulas'!$K$41+(('Data Tool'!$D$9*'Data and Formulas'!$K$42)+('Data Tool'!$F$9*'Data and Formulas'!$K$45)+('Data Tool'!$G$9*'Data and Formulas'!$K$46))))&gt;='Data and Formulas'!$O$54, $AE121))))))))))</f>
        <v>1.2</v>
      </c>
      <c r="T121" s="48">
        <v>1.3</v>
      </c>
      <c r="U121" s="49"/>
      <c r="V121" s="4">
        <v>1.6</v>
      </c>
      <c r="W121" s="4">
        <v>1.5</v>
      </c>
      <c r="X121" s="4">
        <v>1.4</v>
      </c>
      <c r="Y121" s="4">
        <v>1.2</v>
      </c>
      <c r="Z121" s="4">
        <v>1.3</v>
      </c>
      <c r="AA121" s="4">
        <v>1.3</v>
      </c>
      <c r="AB121" s="4">
        <v>1.2</v>
      </c>
      <c r="AC121" s="4">
        <v>1.2</v>
      </c>
      <c r="AD121" s="4">
        <v>1.2</v>
      </c>
      <c r="AE121" s="190">
        <v>1.3</v>
      </c>
    </row>
    <row r="122" spans="2:31">
      <c r="B122" s="189" t="s">
        <v>40</v>
      </c>
      <c r="C122" s="4">
        <v>40.6</v>
      </c>
      <c r="D122" s="4">
        <v>41.6</v>
      </c>
      <c r="E122" s="4">
        <v>29.7</v>
      </c>
      <c r="F122" s="4">
        <v>38</v>
      </c>
      <c r="G122" s="4">
        <v>33.700000000000003</v>
      </c>
      <c r="H122" s="4">
        <v>39.9</v>
      </c>
      <c r="I122" s="4">
        <v>37.700000000000003</v>
      </c>
      <c r="J122" s="4">
        <v>47</v>
      </c>
      <c r="K122" s="4">
        <v>46</v>
      </c>
      <c r="L122" s="4">
        <v>49.2</v>
      </c>
      <c r="M122" s="4">
        <v>40.6</v>
      </c>
      <c r="N122" s="4">
        <v>34.299999999999997</v>
      </c>
      <c r="O122" s="4">
        <v>35.4</v>
      </c>
      <c r="P122" s="190">
        <v>39.200000000000003</v>
      </c>
      <c r="R122" s="204">
        <v>41913</v>
      </c>
      <c r="S122" s="47">
        <f>IF(('Data Tool'!$D$10/('Data and Formulas'!$K$41+(('Data Tool'!$D$9*'Data and Formulas'!$K$42)+('Data Tool'!$F$9*'Data and Formulas'!$K$45)+('Data Tool'!$G$9*'Data and Formulas'!$K$46))))&lt;'Data and Formulas'!$G$54, $V122, IF(AND(('Data Tool'!$D$10/('Data and Formulas'!$K$41+(('Data Tool'!$D$9*'Data and Formulas'!$K$42)+('Data Tool'!$F$9*'Data and Formulas'!$K$45)+('Data Tool'!$G$9*'Data and Formulas'!$K$46))))&lt;'Data and Formulas'!$H$54, ('Data Tool'!$D$10/('Data and Formulas'!$K$41+(('Data Tool'!$D$9*'Data and Formulas'!$K$42)+('Data Tool'!$F$9*'Data and Formulas'!$K$45)+('Data Tool'!$G$9*'Data and Formulas'!$K$46)))) &gt;='Data and Formulas'!$G$54), $W122, IF(AND(('Data Tool'!$D$10/('Data and Formulas'!$K$41+(('Data Tool'!$D$9*'Data and Formulas'!$K$42)+('Data Tool'!$F$9*'Data and Formulas'!$K$45)+('Data Tool'!$G$9*'Data and Formulas'!$K$46))))&lt;'Data and Formulas'!$I$54, ('Data Tool'!$D$10/('Data and Formulas'!$K$41+(('Data Tool'!$D$9*'Data and Formulas'!$K$42)+('Data Tool'!$F$9*'Data and Formulas'!$K$45)+('Data Tool'!$G$9*'Data and Formulas'!$K$46)))) &gt;='Data and Formulas'!$H$54), $X122, IF(AND(('Data Tool'!$D$10/('Data and Formulas'!$K$41+(('Data Tool'!$D$9*'Data and Formulas'!$K$42)+('Data Tool'!$F$9*'Data and Formulas'!$K$45)+('Data Tool'!$G$9*'Data and Formulas'!$K$46))))&lt;'Data and Formulas'!$J$54, ('Data Tool'!$D$10/('Data and Formulas'!$K$41+(('Data Tool'!$D$9*'Data and Formulas'!$K$42)+('Data Tool'!$F$9*'Data and Formulas'!$K$45)+('Data Tool'!$G$9*'Data and Formulas'!$K$46)))) &gt;='Data and Formulas'!$I$54), $Y122, IF(AND(('Data Tool'!$D$10/('Data and Formulas'!$K$41+(('Data Tool'!$D$9*'Data and Formulas'!$K$42)+('Data Tool'!$F$9*'Data and Formulas'!$K$45)+('Data Tool'!$G$9*'Data and Formulas'!$K$46))))&lt;'Data and Formulas'!$K$54, ('Data Tool'!$D$10/('Data and Formulas'!$K$41+(('Data Tool'!$D$9*'Data and Formulas'!$K$42)+('Data Tool'!$F$9*'Data and Formulas'!$K$45)+('Data Tool'!$G$9*'Data and Formulas'!$K$46)))) &gt;='Data and Formulas'!$J$54), $Z122, IF(AND(('Data Tool'!$D$10/('Data and Formulas'!$K$41+(('Data Tool'!$D$9*'Data and Formulas'!$K$42)+('Data Tool'!$F$9*'Data and Formulas'!$K$45)+('Data Tool'!$G$9*'Data and Formulas'!$K$46))))&lt;'Data and Formulas'!$L$54, ('Data Tool'!$D$10/('Data and Formulas'!$K$41+(('Data Tool'!$D$9*'Data and Formulas'!$K$42)+('Data Tool'!$F$9*'Data and Formulas'!$K$45)+('Data Tool'!$G$9*'Data and Formulas'!$K$46)))) &gt;='Data and Formulas'!$K$54), $AA122, IF(AND(('Data Tool'!$D$10/('Data and Formulas'!$K$41+(('Data Tool'!$D$9*'Data and Formulas'!$K$42)+('Data Tool'!$F$9*'Data and Formulas'!$K$45)+('Data Tool'!$G$9*'Data and Formulas'!$K$46))))&lt;'Data and Formulas'!$M$54, ('Data Tool'!$D$10/('Data and Formulas'!$K$41+(('Data Tool'!$D$9*'Data and Formulas'!$K$42)+('Data Tool'!$F$9*'Data and Formulas'!$K$45)+('Data Tool'!$G$9*'Data and Formulas'!$K$46)))) &gt;='Data and Formulas'!$L$54), $AB122, IF(AND(('Data Tool'!$D$10/('Data and Formulas'!$K$41+(('Data Tool'!$D$9*'Data and Formulas'!$K$42)+('Data Tool'!$F$9*'Data and Formulas'!$K$45)+('Data Tool'!$G$9*'Data and Formulas'!$K$46))))&lt;'Data and Formulas'!$N$54, ('Data Tool'!$D$10/('Data and Formulas'!$K$41+(('Data Tool'!$D$9*'Data and Formulas'!$K$42)+('Data Tool'!$F$9*'Data and Formulas'!$K$45)+('Data Tool'!$G$9*'Data and Formulas'!$K$46)))) &gt;='Data and Formulas'!$M$54), $AC122, IF(AND(('Data Tool'!$D$10/('Data and Formulas'!$K$41+(('Data Tool'!$D$9*'Data and Formulas'!$K$42)+('Data Tool'!$F$9*'Data and Formulas'!$K$45)+('Data Tool'!$G$9*'Data and Formulas'!$K$46))))&lt;'Data and Formulas'!$O$54, ('Data Tool'!$D$10/('Data and Formulas'!$K$41+(('Data Tool'!$D$9*'Data and Formulas'!$K$42)+('Data Tool'!$F$9*'Data and Formulas'!$K$45)+('Data Tool'!$G$9*'Data and Formulas'!$K$46)))) &gt;='Data and Formulas'!$N$54), $AD122, IF(('Data Tool'!$D$10/('Data and Formulas'!$K$41+(('Data Tool'!$D$9*'Data and Formulas'!$K$42)+('Data Tool'!$F$9*'Data and Formulas'!$K$45)+('Data Tool'!$G$9*'Data and Formulas'!$K$46))))&gt;='Data and Formulas'!$O$54, $AE122))))))))))</f>
        <v>1.3</v>
      </c>
      <c r="T122" s="48">
        <v>1.3</v>
      </c>
      <c r="U122" s="49"/>
      <c r="V122" s="4">
        <v>1.7</v>
      </c>
      <c r="W122" s="4">
        <v>1.5</v>
      </c>
      <c r="X122" s="4">
        <v>1.5</v>
      </c>
      <c r="Y122" s="4">
        <v>1.3</v>
      </c>
      <c r="Z122" s="4">
        <v>1.3</v>
      </c>
      <c r="AA122" s="4">
        <v>1.4</v>
      </c>
      <c r="AB122" s="4">
        <v>1.3</v>
      </c>
      <c r="AC122" s="4">
        <v>1.2</v>
      </c>
      <c r="AD122" s="4">
        <v>1.2</v>
      </c>
      <c r="AE122" s="190">
        <v>1.4</v>
      </c>
    </row>
    <row r="123" spans="2:31">
      <c r="B123" s="189" t="s">
        <v>41</v>
      </c>
      <c r="C123" s="4">
        <v>70.8</v>
      </c>
      <c r="D123" s="4">
        <v>72.900000000000006</v>
      </c>
      <c r="E123" s="4">
        <v>48.9</v>
      </c>
      <c r="F123" s="4">
        <v>59.3</v>
      </c>
      <c r="G123" s="4">
        <v>66.599999999999994</v>
      </c>
      <c r="H123" s="4">
        <v>69.2</v>
      </c>
      <c r="I123" s="4">
        <v>56</v>
      </c>
      <c r="J123" s="4">
        <v>70.7</v>
      </c>
      <c r="K123" s="4">
        <v>92.7</v>
      </c>
      <c r="L123" s="4">
        <v>88.7</v>
      </c>
      <c r="M123" s="4">
        <v>77.400000000000006</v>
      </c>
      <c r="N123" s="4">
        <v>60.9</v>
      </c>
      <c r="O123" s="4">
        <v>61.5</v>
      </c>
      <c r="P123" s="190">
        <v>54.2</v>
      </c>
      <c r="R123" s="204">
        <v>41944</v>
      </c>
      <c r="S123" s="47">
        <f>IF(('Data Tool'!$D$10/('Data and Formulas'!$K$41+(('Data Tool'!$D$9*'Data and Formulas'!$K$42)+('Data Tool'!$F$9*'Data and Formulas'!$K$45)+('Data Tool'!$G$9*'Data and Formulas'!$K$46))))&lt;'Data and Formulas'!$G$54, $V123, IF(AND(('Data Tool'!$D$10/('Data and Formulas'!$K$41+(('Data Tool'!$D$9*'Data and Formulas'!$K$42)+('Data Tool'!$F$9*'Data and Formulas'!$K$45)+('Data Tool'!$G$9*'Data and Formulas'!$K$46))))&lt;'Data and Formulas'!$H$54, ('Data Tool'!$D$10/('Data and Formulas'!$K$41+(('Data Tool'!$D$9*'Data and Formulas'!$K$42)+('Data Tool'!$F$9*'Data and Formulas'!$K$45)+('Data Tool'!$G$9*'Data and Formulas'!$K$46)))) &gt;='Data and Formulas'!$G$54), $W123, IF(AND(('Data Tool'!$D$10/('Data and Formulas'!$K$41+(('Data Tool'!$D$9*'Data and Formulas'!$K$42)+('Data Tool'!$F$9*'Data and Formulas'!$K$45)+('Data Tool'!$G$9*'Data and Formulas'!$K$46))))&lt;'Data and Formulas'!$I$54, ('Data Tool'!$D$10/('Data and Formulas'!$K$41+(('Data Tool'!$D$9*'Data and Formulas'!$K$42)+('Data Tool'!$F$9*'Data and Formulas'!$K$45)+('Data Tool'!$G$9*'Data and Formulas'!$K$46)))) &gt;='Data and Formulas'!$H$54), $X123, IF(AND(('Data Tool'!$D$10/('Data and Formulas'!$K$41+(('Data Tool'!$D$9*'Data and Formulas'!$K$42)+('Data Tool'!$F$9*'Data and Formulas'!$K$45)+('Data Tool'!$G$9*'Data and Formulas'!$K$46))))&lt;'Data and Formulas'!$J$54, ('Data Tool'!$D$10/('Data and Formulas'!$K$41+(('Data Tool'!$D$9*'Data and Formulas'!$K$42)+('Data Tool'!$F$9*'Data and Formulas'!$K$45)+('Data Tool'!$G$9*'Data and Formulas'!$K$46)))) &gt;='Data and Formulas'!$I$54), $Y123, IF(AND(('Data Tool'!$D$10/('Data and Formulas'!$K$41+(('Data Tool'!$D$9*'Data and Formulas'!$K$42)+('Data Tool'!$F$9*'Data and Formulas'!$K$45)+('Data Tool'!$G$9*'Data and Formulas'!$K$46))))&lt;'Data and Formulas'!$K$54, ('Data Tool'!$D$10/('Data and Formulas'!$K$41+(('Data Tool'!$D$9*'Data and Formulas'!$K$42)+('Data Tool'!$F$9*'Data and Formulas'!$K$45)+('Data Tool'!$G$9*'Data and Formulas'!$K$46)))) &gt;='Data and Formulas'!$J$54), $Z123, IF(AND(('Data Tool'!$D$10/('Data and Formulas'!$K$41+(('Data Tool'!$D$9*'Data and Formulas'!$K$42)+('Data Tool'!$F$9*'Data and Formulas'!$K$45)+('Data Tool'!$G$9*'Data and Formulas'!$K$46))))&lt;'Data and Formulas'!$L$54, ('Data Tool'!$D$10/('Data and Formulas'!$K$41+(('Data Tool'!$D$9*'Data and Formulas'!$K$42)+('Data Tool'!$F$9*'Data and Formulas'!$K$45)+('Data Tool'!$G$9*'Data and Formulas'!$K$46)))) &gt;='Data and Formulas'!$K$54), $AA123, IF(AND(('Data Tool'!$D$10/('Data and Formulas'!$K$41+(('Data Tool'!$D$9*'Data and Formulas'!$K$42)+('Data Tool'!$F$9*'Data and Formulas'!$K$45)+('Data Tool'!$G$9*'Data and Formulas'!$K$46))))&lt;'Data and Formulas'!$M$54, ('Data Tool'!$D$10/('Data and Formulas'!$K$41+(('Data Tool'!$D$9*'Data and Formulas'!$K$42)+('Data Tool'!$F$9*'Data and Formulas'!$K$45)+('Data Tool'!$G$9*'Data and Formulas'!$K$46)))) &gt;='Data and Formulas'!$L$54), $AB123, IF(AND(('Data Tool'!$D$10/('Data and Formulas'!$K$41+(('Data Tool'!$D$9*'Data and Formulas'!$K$42)+('Data Tool'!$F$9*'Data and Formulas'!$K$45)+('Data Tool'!$G$9*'Data and Formulas'!$K$46))))&lt;'Data and Formulas'!$N$54, ('Data Tool'!$D$10/('Data and Formulas'!$K$41+(('Data Tool'!$D$9*'Data and Formulas'!$K$42)+('Data Tool'!$F$9*'Data and Formulas'!$K$45)+('Data Tool'!$G$9*'Data and Formulas'!$K$46)))) &gt;='Data and Formulas'!$M$54), $AC123, IF(AND(('Data Tool'!$D$10/('Data and Formulas'!$K$41+(('Data Tool'!$D$9*'Data and Formulas'!$K$42)+('Data Tool'!$F$9*'Data and Formulas'!$K$45)+('Data Tool'!$G$9*'Data and Formulas'!$K$46))))&lt;'Data and Formulas'!$O$54, ('Data Tool'!$D$10/('Data and Formulas'!$K$41+(('Data Tool'!$D$9*'Data and Formulas'!$K$42)+('Data Tool'!$F$9*'Data and Formulas'!$K$45)+('Data Tool'!$G$9*'Data and Formulas'!$K$46)))) &gt;='Data and Formulas'!$N$54), $AD123, IF(('Data Tool'!$D$10/('Data and Formulas'!$K$41+(('Data Tool'!$D$9*'Data and Formulas'!$K$42)+('Data Tool'!$F$9*'Data and Formulas'!$K$45)+('Data Tool'!$G$9*'Data and Formulas'!$K$46))))&gt;='Data and Formulas'!$O$54, $AE123))))))))))</f>
        <v>1.1000000000000001</v>
      </c>
      <c r="T123" s="48">
        <v>1.1000000000000001</v>
      </c>
      <c r="U123" s="49"/>
      <c r="V123" s="4">
        <v>1.5</v>
      </c>
      <c r="W123" s="4">
        <v>1.2</v>
      </c>
      <c r="X123" s="4">
        <v>1.2</v>
      </c>
      <c r="Y123" s="4">
        <v>1.1000000000000001</v>
      </c>
      <c r="Z123" s="4">
        <v>1.1000000000000001</v>
      </c>
      <c r="AA123" s="4">
        <v>1.1000000000000001</v>
      </c>
      <c r="AB123" s="4">
        <v>1</v>
      </c>
      <c r="AC123" s="4">
        <v>1</v>
      </c>
      <c r="AD123" s="4">
        <v>1</v>
      </c>
      <c r="AE123" s="190">
        <v>1.2</v>
      </c>
    </row>
    <row r="124" spans="2:31">
      <c r="B124" s="189" t="s">
        <v>43</v>
      </c>
      <c r="C124" s="4">
        <v>536.79999999999995</v>
      </c>
      <c r="D124" s="4">
        <v>547.4</v>
      </c>
      <c r="E124" s="4">
        <v>437</v>
      </c>
      <c r="F124" s="4">
        <v>492.4</v>
      </c>
      <c r="G124" s="4">
        <v>489.7</v>
      </c>
      <c r="H124" s="4">
        <v>530.79999999999995</v>
      </c>
      <c r="I124" s="4">
        <v>472.2</v>
      </c>
      <c r="J124" s="4">
        <v>558.1</v>
      </c>
      <c r="K124" s="4">
        <v>643.70000000000005</v>
      </c>
      <c r="L124" s="4">
        <v>632.20000000000005</v>
      </c>
      <c r="M124" s="4">
        <v>535.5</v>
      </c>
      <c r="N124" s="4">
        <v>458.7</v>
      </c>
      <c r="O124" s="4">
        <v>492.3</v>
      </c>
      <c r="P124" s="190">
        <v>497.1</v>
      </c>
      <c r="R124" s="204">
        <v>41974</v>
      </c>
      <c r="S124" s="47">
        <f>IF(('Data Tool'!$D$10/('Data and Formulas'!$K$41+(('Data Tool'!$D$9*'Data and Formulas'!$K$42)+('Data Tool'!$F$9*'Data and Formulas'!$K$45)+('Data Tool'!$G$9*'Data and Formulas'!$K$46))))&lt;'Data and Formulas'!$G$54, $V124, IF(AND(('Data Tool'!$D$10/('Data and Formulas'!$K$41+(('Data Tool'!$D$9*'Data and Formulas'!$K$42)+('Data Tool'!$F$9*'Data and Formulas'!$K$45)+('Data Tool'!$G$9*'Data and Formulas'!$K$46))))&lt;'Data and Formulas'!$H$54, ('Data Tool'!$D$10/('Data and Formulas'!$K$41+(('Data Tool'!$D$9*'Data and Formulas'!$K$42)+('Data Tool'!$F$9*'Data and Formulas'!$K$45)+('Data Tool'!$G$9*'Data and Formulas'!$K$46)))) &gt;='Data and Formulas'!$G$54), $W124, IF(AND(('Data Tool'!$D$10/('Data and Formulas'!$K$41+(('Data Tool'!$D$9*'Data and Formulas'!$K$42)+('Data Tool'!$F$9*'Data and Formulas'!$K$45)+('Data Tool'!$G$9*'Data and Formulas'!$K$46))))&lt;'Data and Formulas'!$I$54, ('Data Tool'!$D$10/('Data and Formulas'!$K$41+(('Data Tool'!$D$9*'Data and Formulas'!$K$42)+('Data Tool'!$F$9*'Data and Formulas'!$K$45)+('Data Tool'!$G$9*'Data and Formulas'!$K$46)))) &gt;='Data and Formulas'!$H$54), $X124, IF(AND(('Data Tool'!$D$10/('Data and Formulas'!$K$41+(('Data Tool'!$D$9*'Data and Formulas'!$K$42)+('Data Tool'!$F$9*'Data and Formulas'!$K$45)+('Data Tool'!$G$9*'Data and Formulas'!$K$46))))&lt;'Data and Formulas'!$J$54, ('Data Tool'!$D$10/('Data and Formulas'!$K$41+(('Data Tool'!$D$9*'Data and Formulas'!$K$42)+('Data Tool'!$F$9*'Data and Formulas'!$K$45)+('Data Tool'!$G$9*'Data and Formulas'!$K$46)))) &gt;='Data and Formulas'!$I$54), $Y124, IF(AND(('Data Tool'!$D$10/('Data and Formulas'!$K$41+(('Data Tool'!$D$9*'Data and Formulas'!$K$42)+('Data Tool'!$F$9*'Data and Formulas'!$K$45)+('Data Tool'!$G$9*'Data and Formulas'!$K$46))))&lt;'Data and Formulas'!$K$54, ('Data Tool'!$D$10/('Data and Formulas'!$K$41+(('Data Tool'!$D$9*'Data and Formulas'!$K$42)+('Data Tool'!$F$9*'Data and Formulas'!$K$45)+('Data Tool'!$G$9*'Data and Formulas'!$K$46)))) &gt;='Data and Formulas'!$J$54), $Z124, IF(AND(('Data Tool'!$D$10/('Data and Formulas'!$K$41+(('Data Tool'!$D$9*'Data and Formulas'!$K$42)+('Data Tool'!$F$9*'Data and Formulas'!$K$45)+('Data Tool'!$G$9*'Data and Formulas'!$K$46))))&lt;'Data and Formulas'!$L$54, ('Data Tool'!$D$10/('Data and Formulas'!$K$41+(('Data Tool'!$D$9*'Data and Formulas'!$K$42)+('Data Tool'!$F$9*'Data and Formulas'!$K$45)+('Data Tool'!$G$9*'Data and Formulas'!$K$46)))) &gt;='Data and Formulas'!$K$54), $AA124, IF(AND(('Data Tool'!$D$10/('Data and Formulas'!$K$41+(('Data Tool'!$D$9*'Data and Formulas'!$K$42)+('Data Tool'!$F$9*'Data and Formulas'!$K$45)+('Data Tool'!$G$9*'Data and Formulas'!$K$46))))&lt;'Data and Formulas'!$M$54, ('Data Tool'!$D$10/('Data and Formulas'!$K$41+(('Data Tool'!$D$9*'Data and Formulas'!$K$42)+('Data Tool'!$F$9*'Data and Formulas'!$K$45)+('Data Tool'!$G$9*'Data and Formulas'!$K$46)))) &gt;='Data and Formulas'!$L$54), $AB124, IF(AND(('Data Tool'!$D$10/('Data and Formulas'!$K$41+(('Data Tool'!$D$9*'Data and Formulas'!$K$42)+('Data Tool'!$F$9*'Data and Formulas'!$K$45)+('Data Tool'!$G$9*'Data and Formulas'!$K$46))))&lt;'Data and Formulas'!$N$54, ('Data Tool'!$D$10/('Data and Formulas'!$K$41+(('Data Tool'!$D$9*'Data and Formulas'!$K$42)+('Data Tool'!$F$9*'Data and Formulas'!$K$45)+('Data Tool'!$G$9*'Data and Formulas'!$K$46)))) &gt;='Data and Formulas'!$M$54), $AC124, IF(AND(('Data Tool'!$D$10/('Data and Formulas'!$K$41+(('Data Tool'!$D$9*'Data and Formulas'!$K$42)+('Data Tool'!$F$9*'Data and Formulas'!$K$45)+('Data Tool'!$G$9*'Data and Formulas'!$K$46))))&lt;'Data and Formulas'!$O$54, ('Data Tool'!$D$10/('Data and Formulas'!$K$41+(('Data Tool'!$D$9*'Data and Formulas'!$K$42)+('Data Tool'!$F$9*'Data and Formulas'!$K$45)+('Data Tool'!$G$9*'Data and Formulas'!$K$46)))) &gt;='Data and Formulas'!$N$54), $AD124, IF(('Data Tool'!$D$10/('Data and Formulas'!$K$41+(('Data Tool'!$D$9*'Data and Formulas'!$K$42)+('Data Tool'!$F$9*'Data and Formulas'!$K$45)+('Data Tool'!$G$9*'Data and Formulas'!$K$46))))&gt;='Data and Formulas'!$O$54, $AE124))))))))))</f>
        <v>0.6</v>
      </c>
      <c r="T124" s="48">
        <v>0.7</v>
      </c>
      <c r="U124" s="49"/>
      <c r="V124" s="4">
        <v>1</v>
      </c>
      <c r="W124" s="4">
        <v>0.8</v>
      </c>
      <c r="X124" s="4">
        <v>0.7</v>
      </c>
      <c r="Y124" s="4">
        <v>0.6</v>
      </c>
      <c r="Z124" s="4">
        <v>0.6</v>
      </c>
      <c r="AA124" s="4">
        <v>0.7</v>
      </c>
      <c r="AB124" s="4">
        <v>0.6</v>
      </c>
      <c r="AC124" s="4">
        <v>0.6</v>
      </c>
      <c r="AD124" s="4">
        <v>0.7</v>
      </c>
      <c r="AE124" s="190">
        <v>0.9</v>
      </c>
    </row>
    <row r="125" spans="2:31">
      <c r="B125" s="189"/>
      <c r="C125" s="4"/>
      <c r="D125" s="4"/>
      <c r="E125" s="4"/>
      <c r="F125" s="4"/>
      <c r="G125" s="4"/>
      <c r="H125" s="4"/>
      <c r="I125" s="4"/>
      <c r="J125" s="4"/>
      <c r="K125" s="4"/>
      <c r="L125" s="4"/>
      <c r="M125" s="4"/>
      <c r="N125" s="4"/>
      <c r="O125" s="4"/>
      <c r="P125" s="190"/>
      <c r="R125" s="204">
        <v>42005</v>
      </c>
      <c r="S125" s="47">
        <f>IF(('Data Tool'!$D$10/('Data and Formulas'!$K$41+(('Data Tool'!$D$9*'Data and Formulas'!$K$42)+('Data Tool'!$F$9*'Data and Formulas'!$K$45)+('Data Tool'!$G$9*'Data and Formulas'!$K$46))))&lt;'Data and Formulas'!$G$54, $V125, IF(AND(('Data Tool'!$D$10/('Data and Formulas'!$K$41+(('Data Tool'!$D$9*'Data and Formulas'!$K$42)+('Data Tool'!$F$9*'Data and Formulas'!$K$45)+('Data Tool'!$G$9*'Data and Formulas'!$K$46))))&lt;'Data and Formulas'!$H$54, ('Data Tool'!$D$10/('Data and Formulas'!$K$41+(('Data Tool'!$D$9*'Data and Formulas'!$K$42)+('Data Tool'!$F$9*'Data and Formulas'!$K$45)+('Data Tool'!$G$9*'Data and Formulas'!$K$46)))) &gt;='Data and Formulas'!$G$54), $W125, IF(AND(('Data Tool'!$D$10/('Data and Formulas'!$K$41+(('Data Tool'!$D$9*'Data and Formulas'!$K$42)+('Data Tool'!$F$9*'Data and Formulas'!$K$45)+('Data Tool'!$G$9*'Data and Formulas'!$K$46))))&lt;'Data and Formulas'!$I$54, ('Data Tool'!$D$10/('Data and Formulas'!$K$41+(('Data Tool'!$D$9*'Data and Formulas'!$K$42)+('Data Tool'!$F$9*'Data and Formulas'!$K$45)+('Data Tool'!$G$9*'Data and Formulas'!$K$46)))) &gt;='Data and Formulas'!$H$54), $X125, IF(AND(('Data Tool'!$D$10/('Data and Formulas'!$K$41+(('Data Tool'!$D$9*'Data and Formulas'!$K$42)+('Data Tool'!$F$9*'Data and Formulas'!$K$45)+('Data Tool'!$G$9*'Data and Formulas'!$K$46))))&lt;'Data and Formulas'!$J$54, ('Data Tool'!$D$10/('Data and Formulas'!$K$41+(('Data Tool'!$D$9*'Data and Formulas'!$K$42)+('Data Tool'!$F$9*'Data and Formulas'!$K$45)+('Data Tool'!$G$9*'Data and Formulas'!$K$46)))) &gt;='Data and Formulas'!$I$54), $Y125, IF(AND(('Data Tool'!$D$10/('Data and Formulas'!$K$41+(('Data Tool'!$D$9*'Data and Formulas'!$K$42)+('Data Tool'!$F$9*'Data and Formulas'!$K$45)+('Data Tool'!$G$9*'Data and Formulas'!$K$46))))&lt;'Data and Formulas'!$K$54, ('Data Tool'!$D$10/('Data and Formulas'!$K$41+(('Data Tool'!$D$9*'Data and Formulas'!$K$42)+('Data Tool'!$F$9*'Data and Formulas'!$K$45)+('Data Tool'!$G$9*'Data and Formulas'!$K$46)))) &gt;='Data and Formulas'!$J$54), $Z125, IF(AND(('Data Tool'!$D$10/('Data and Formulas'!$K$41+(('Data Tool'!$D$9*'Data and Formulas'!$K$42)+('Data Tool'!$F$9*'Data and Formulas'!$K$45)+('Data Tool'!$G$9*'Data and Formulas'!$K$46))))&lt;'Data and Formulas'!$L$54, ('Data Tool'!$D$10/('Data and Formulas'!$K$41+(('Data Tool'!$D$9*'Data and Formulas'!$K$42)+('Data Tool'!$F$9*'Data and Formulas'!$K$45)+('Data Tool'!$G$9*'Data and Formulas'!$K$46)))) &gt;='Data and Formulas'!$K$54), $AA125, IF(AND(('Data Tool'!$D$10/('Data and Formulas'!$K$41+(('Data Tool'!$D$9*'Data and Formulas'!$K$42)+('Data Tool'!$F$9*'Data and Formulas'!$K$45)+('Data Tool'!$G$9*'Data and Formulas'!$K$46))))&lt;'Data and Formulas'!$M$54, ('Data Tool'!$D$10/('Data and Formulas'!$K$41+(('Data Tool'!$D$9*'Data and Formulas'!$K$42)+('Data Tool'!$F$9*'Data and Formulas'!$K$45)+('Data Tool'!$G$9*'Data and Formulas'!$K$46)))) &gt;='Data and Formulas'!$L$54), $AB125, IF(AND(('Data Tool'!$D$10/('Data and Formulas'!$K$41+(('Data Tool'!$D$9*'Data and Formulas'!$K$42)+('Data Tool'!$F$9*'Data and Formulas'!$K$45)+('Data Tool'!$G$9*'Data and Formulas'!$K$46))))&lt;'Data and Formulas'!$N$54, ('Data Tool'!$D$10/('Data and Formulas'!$K$41+(('Data Tool'!$D$9*'Data and Formulas'!$K$42)+('Data Tool'!$F$9*'Data and Formulas'!$K$45)+('Data Tool'!$G$9*'Data and Formulas'!$K$46)))) &gt;='Data and Formulas'!$M$54), $AC125, IF(AND(('Data Tool'!$D$10/('Data and Formulas'!$K$41+(('Data Tool'!$D$9*'Data and Formulas'!$K$42)+('Data Tool'!$F$9*'Data and Formulas'!$K$45)+('Data Tool'!$G$9*'Data and Formulas'!$K$46))))&lt;'Data and Formulas'!$O$54, ('Data Tool'!$D$10/('Data and Formulas'!$K$41+(('Data Tool'!$D$9*'Data and Formulas'!$K$42)+('Data Tool'!$F$9*'Data and Formulas'!$K$45)+('Data Tool'!$G$9*'Data and Formulas'!$K$46)))) &gt;='Data and Formulas'!$N$54), $AD125, IF(('Data Tool'!$D$10/('Data and Formulas'!$K$41+(('Data Tool'!$D$9*'Data and Formulas'!$K$42)+('Data Tool'!$F$9*'Data and Formulas'!$K$45)+('Data Tool'!$G$9*'Data and Formulas'!$K$46))))&gt;='Data and Formulas'!$O$54, $AE125))))))))))</f>
        <v>0.4</v>
      </c>
      <c r="T125" s="48">
        <v>0.5</v>
      </c>
      <c r="U125" s="49"/>
      <c r="V125" s="4">
        <v>0.8</v>
      </c>
      <c r="W125" s="4">
        <v>0.6</v>
      </c>
      <c r="X125" s="4">
        <v>0.5</v>
      </c>
      <c r="Y125" s="4">
        <v>0.4</v>
      </c>
      <c r="Z125" s="4">
        <v>0.4</v>
      </c>
      <c r="AA125" s="4">
        <v>0.4</v>
      </c>
      <c r="AB125" s="4">
        <v>0.4</v>
      </c>
      <c r="AC125" s="4">
        <v>0.3</v>
      </c>
      <c r="AD125" s="4">
        <v>0.4</v>
      </c>
      <c r="AE125" s="190">
        <v>0.7</v>
      </c>
    </row>
    <row r="126" spans="2:31">
      <c r="B126" s="191" t="s">
        <v>71</v>
      </c>
      <c r="C126" s="4"/>
      <c r="D126" s="4"/>
      <c r="E126" s="4"/>
      <c r="F126" s="4"/>
      <c r="G126" s="4"/>
      <c r="H126" s="4"/>
      <c r="I126" s="4"/>
      <c r="J126" s="4"/>
      <c r="K126" s="4"/>
      <c r="L126" s="4"/>
      <c r="M126" s="4"/>
      <c r="N126" s="4"/>
      <c r="O126" s="4"/>
      <c r="P126" s="190"/>
      <c r="R126" s="204">
        <v>42036</v>
      </c>
      <c r="S126" s="47">
        <f>IF(('Data Tool'!$D$10/('Data and Formulas'!$K$41+(('Data Tool'!$D$9*'Data and Formulas'!$K$42)+('Data Tool'!$F$9*'Data and Formulas'!$K$45)+('Data Tool'!$G$9*'Data and Formulas'!$K$46))))&lt;'Data and Formulas'!$G$54, $V126, IF(AND(('Data Tool'!$D$10/('Data and Formulas'!$K$41+(('Data Tool'!$D$9*'Data and Formulas'!$K$42)+('Data Tool'!$F$9*'Data and Formulas'!$K$45)+('Data Tool'!$G$9*'Data and Formulas'!$K$46))))&lt;'Data and Formulas'!$H$54, ('Data Tool'!$D$10/('Data and Formulas'!$K$41+(('Data Tool'!$D$9*'Data and Formulas'!$K$42)+('Data Tool'!$F$9*'Data and Formulas'!$K$45)+('Data Tool'!$G$9*'Data and Formulas'!$K$46)))) &gt;='Data and Formulas'!$G$54), $W126, IF(AND(('Data Tool'!$D$10/('Data and Formulas'!$K$41+(('Data Tool'!$D$9*'Data and Formulas'!$K$42)+('Data Tool'!$F$9*'Data and Formulas'!$K$45)+('Data Tool'!$G$9*'Data and Formulas'!$K$46))))&lt;'Data and Formulas'!$I$54, ('Data Tool'!$D$10/('Data and Formulas'!$K$41+(('Data Tool'!$D$9*'Data and Formulas'!$K$42)+('Data Tool'!$F$9*'Data and Formulas'!$K$45)+('Data Tool'!$G$9*'Data and Formulas'!$K$46)))) &gt;='Data and Formulas'!$H$54), $X126, IF(AND(('Data Tool'!$D$10/('Data and Formulas'!$K$41+(('Data Tool'!$D$9*'Data and Formulas'!$K$42)+('Data Tool'!$F$9*'Data and Formulas'!$K$45)+('Data Tool'!$G$9*'Data and Formulas'!$K$46))))&lt;'Data and Formulas'!$J$54, ('Data Tool'!$D$10/('Data and Formulas'!$K$41+(('Data Tool'!$D$9*'Data and Formulas'!$K$42)+('Data Tool'!$F$9*'Data and Formulas'!$K$45)+('Data Tool'!$G$9*'Data and Formulas'!$K$46)))) &gt;='Data and Formulas'!$I$54), $Y126, IF(AND(('Data Tool'!$D$10/('Data and Formulas'!$K$41+(('Data Tool'!$D$9*'Data and Formulas'!$K$42)+('Data Tool'!$F$9*'Data and Formulas'!$K$45)+('Data Tool'!$G$9*'Data and Formulas'!$K$46))))&lt;'Data and Formulas'!$K$54, ('Data Tool'!$D$10/('Data and Formulas'!$K$41+(('Data Tool'!$D$9*'Data and Formulas'!$K$42)+('Data Tool'!$F$9*'Data and Formulas'!$K$45)+('Data Tool'!$G$9*'Data and Formulas'!$K$46)))) &gt;='Data and Formulas'!$J$54), $Z126, IF(AND(('Data Tool'!$D$10/('Data and Formulas'!$K$41+(('Data Tool'!$D$9*'Data and Formulas'!$K$42)+('Data Tool'!$F$9*'Data and Formulas'!$K$45)+('Data Tool'!$G$9*'Data and Formulas'!$K$46))))&lt;'Data and Formulas'!$L$54, ('Data Tool'!$D$10/('Data and Formulas'!$K$41+(('Data Tool'!$D$9*'Data and Formulas'!$K$42)+('Data Tool'!$F$9*'Data and Formulas'!$K$45)+('Data Tool'!$G$9*'Data and Formulas'!$K$46)))) &gt;='Data and Formulas'!$K$54), $AA126, IF(AND(('Data Tool'!$D$10/('Data and Formulas'!$K$41+(('Data Tool'!$D$9*'Data and Formulas'!$K$42)+('Data Tool'!$F$9*'Data and Formulas'!$K$45)+('Data Tool'!$G$9*'Data and Formulas'!$K$46))))&lt;'Data and Formulas'!$M$54, ('Data Tool'!$D$10/('Data and Formulas'!$K$41+(('Data Tool'!$D$9*'Data and Formulas'!$K$42)+('Data Tool'!$F$9*'Data and Formulas'!$K$45)+('Data Tool'!$G$9*'Data and Formulas'!$K$46)))) &gt;='Data and Formulas'!$L$54), $AB126, IF(AND(('Data Tool'!$D$10/('Data and Formulas'!$K$41+(('Data Tool'!$D$9*'Data and Formulas'!$K$42)+('Data Tool'!$F$9*'Data and Formulas'!$K$45)+('Data Tool'!$G$9*'Data and Formulas'!$K$46))))&lt;'Data and Formulas'!$N$54, ('Data Tool'!$D$10/('Data and Formulas'!$K$41+(('Data Tool'!$D$9*'Data and Formulas'!$K$42)+('Data Tool'!$F$9*'Data and Formulas'!$K$45)+('Data Tool'!$G$9*'Data and Formulas'!$K$46)))) &gt;='Data and Formulas'!$M$54), $AC126, IF(AND(('Data Tool'!$D$10/('Data and Formulas'!$K$41+(('Data Tool'!$D$9*'Data and Formulas'!$K$42)+('Data Tool'!$F$9*'Data and Formulas'!$K$45)+('Data Tool'!$G$9*'Data and Formulas'!$K$46))))&lt;'Data and Formulas'!$O$54, ('Data Tool'!$D$10/('Data and Formulas'!$K$41+(('Data Tool'!$D$9*'Data and Formulas'!$K$42)+('Data Tool'!$F$9*'Data and Formulas'!$K$45)+('Data Tool'!$G$9*'Data and Formulas'!$K$46)))) &gt;='Data and Formulas'!$N$54), $AD126, IF(('Data Tool'!$D$10/('Data and Formulas'!$K$41+(('Data Tool'!$D$9*'Data and Formulas'!$K$42)+('Data Tool'!$F$9*'Data and Formulas'!$K$45)+('Data Tool'!$G$9*'Data and Formulas'!$K$46))))&gt;='Data and Formulas'!$O$54, $AE126))))))))))</f>
        <v>0.2</v>
      </c>
      <c r="T126" s="48">
        <v>0.4</v>
      </c>
      <c r="U126" s="49"/>
      <c r="V126" s="4">
        <v>0.6</v>
      </c>
      <c r="W126" s="4">
        <v>0.4</v>
      </c>
      <c r="X126" s="4">
        <v>0.3</v>
      </c>
      <c r="Y126" s="4">
        <v>0.2</v>
      </c>
      <c r="Z126" s="4">
        <v>0.2</v>
      </c>
      <c r="AA126" s="4">
        <v>0.2</v>
      </c>
      <c r="AB126" s="4">
        <v>0.2</v>
      </c>
      <c r="AC126" s="4">
        <v>0.1</v>
      </c>
      <c r="AD126" s="4">
        <v>0.2</v>
      </c>
      <c r="AE126" s="190">
        <v>0.5</v>
      </c>
    </row>
    <row r="127" spans="2:31">
      <c r="B127" s="189" t="s">
        <v>29</v>
      </c>
      <c r="C127" s="29">
        <f t="shared" ref="C127:P127" si="14">C111/C$124</f>
        <v>0.1074888226527571</v>
      </c>
      <c r="D127" s="29">
        <f t="shared" si="14"/>
        <v>0.1061381074168798</v>
      </c>
      <c r="E127" s="29">
        <f t="shared" si="14"/>
        <v>0.11395881006864989</v>
      </c>
      <c r="F127" s="29">
        <f t="shared" si="14"/>
        <v>0.11230706742485784</v>
      </c>
      <c r="G127" s="29">
        <f t="shared" si="14"/>
        <v>0.10414539513988157</v>
      </c>
      <c r="H127" s="29">
        <f t="shared" si="14"/>
        <v>0.10908063300678222</v>
      </c>
      <c r="I127" s="29">
        <f t="shared" si="14"/>
        <v>0.12007623888182974</v>
      </c>
      <c r="J127" s="29">
        <f t="shared" si="14"/>
        <v>0.10804515319835153</v>
      </c>
      <c r="K127" s="29">
        <f t="shared" si="14"/>
        <v>9.5696753145875404E-2</v>
      </c>
      <c r="L127" s="29">
        <f t="shared" si="14"/>
        <v>9.9652008857956331E-2</v>
      </c>
      <c r="M127" s="29">
        <f t="shared" si="14"/>
        <v>0.1099906629318394</v>
      </c>
      <c r="N127" s="29">
        <f t="shared" si="14"/>
        <v>0.11532592108131677</v>
      </c>
      <c r="O127" s="29">
        <f t="shared" si="14"/>
        <v>0.11232988015437741</v>
      </c>
      <c r="P127" s="192">
        <f t="shared" si="14"/>
        <v>0.12572922953128143</v>
      </c>
      <c r="R127" s="204">
        <v>42064</v>
      </c>
      <c r="S127" s="47">
        <f>IF(('Data Tool'!$D$10/('Data and Formulas'!$K$41+(('Data Tool'!$D$9*'Data and Formulas'!$K$42)+('Data Tool'!$F$9*'Data and Formulas'!$K$45)+('Data Tool'!$G$9*'Data and Formulas'!$K$46))))&lt;'Data and Formulas'!$G$54, $V127, IF(AND(('Data Tool'!$D$10/('Data and Formulas'!$K$41+(('Data Tool'!$D$9*'Data and Formulas'!$K$42)+('Data Tool'!$F$9*'Data and Formulas'!$K$45)+('Data Tool'!$G$9*'Data and Formulas'!$K$46))))&lt;'Data and Formulas'!$H$54, ('Data Tool'!$D$10/('Data and Formulas'!$K$41+(('Data Tool'!$D$9*'Data and Formulas'!$K$42)+('Data Tool'!$F$9*'Data and Formulas'!$K$45)+('Data Tool'!$G$9*'Data and Formulas'!$K$46)))) &gt;='Data and Formulas'!$G$54), $W127, IF(AND(('Data Tool'!$D$10/('Data and Formulas'!$K$41+(('Data Tool'!$D$9*'Data and Formulas'!$K$42)+('Data Tool'!$F$9*'Data and Formulas'!$K$45)+('Data Tool'!$G$9*'Data and Formulas'!$K$46))))&lt;'Data and Formulas'!$I$54, ('Data Tool'!$D$10/('Data and Formulas'!$K$41+(('Data Tool'!$D$9*'Data and Formulas'!$K$42)+('Data Tool'!$F$9*'Data and Formulas'!$K$45)+('Data Tool'!$G$9*'Data and Formulas'!$K$46)))) &gt;='Data and Formulas'!$H$54), $X127, IF(AND(('Data Tool'!$D$10/('Data and Formulas'!$K$41+(('Data Tool'!$D$9*'Data and Formulas'!$K$42)+('Data Tool'!$F$9*'Data and Formulas'!$K$45)+('Data Tool'!$G$9*'Data and Formulas'!$K$46))))&lt;'Data and Formulas'!$J$54, ('Data Tool'!$D$10/('Data and Formulas'!$K$41+(('Data Tool'!$D$9*'Data and Formulas'!$K$42)+('Data Tool'!$F$9*'Data and Formulas'!$K$45)+('Data Tool'!$G$9*'Data and Formulas'!$K$46)))) &gt;='Data and Formulas'!$I$54), $Y127, IF(AND(('Data Tool'!$D$10/('Data and Formulas'!$K$41+(('Data Tool'!$D$9*'Data and Formulas'!$K$42)+('Data Tool'!$F$9*'Data and Formulas'!$K$45)+('Data Tool'!$G$9*'Data and Formulas'!$K$46))))&lt;'Data and Formulas'!$K$54, ('Data Tool'!$D$10/('Data and Formulas'!$K$41+(('Data Tool'!$D$9*'Data and Formulas'!$K$42)+('Data Tool'!$F$9*'Data and Formulas'!$K$45)+('Data Tool'!$G$9*'Data and Formulas'!$K$46)))) &gt;='Data and Formulas'!$J$54), $Z127, IF(AND(('Data Tool'!$D$10/('Data and Formulas'!$K$41+(('Data Tool'!$D$9*'Data and Formulas'!$K$42)+('Data Tool'!$F$9*'Data and Formulas'!$K$45)+('Data Tool'!$G$9*'Data and Formulas'!$K$46))))&lt;'Data and Formulas'!$L$54, ('Data Tool'!$D$10/('Data and Formulas'!$K$41+(('Data Tool'!$D$9*'Data and Formulas'!$K$42)+('Data Tool'!$F$9*'Data and Formulas'!$K$45)+('Data Tool'!$G$9*'Data and Formulas'!$K$46)))) &gt;='Data and Formulas'!$K$54), $AA127, IF(AND(('Data Tool'!$D$10/('Data and Formulas'!$K$41+(('Data Tool'!$D$9*'Data and Formulas'!$K$42)+('Data Tool'!$F$9*'Data and Formulas'!$K$45)+('Data Tool'!$G$9*'Data and Formulas'!$K$46))))&lt;'Data and Formulas'!$M$54, ('Data Tool'!$D$10/('Data and Formulas'!$K$41+(('Data Tool'!$D$9*'Data and Formulas'!$K$42)+('Data Tool'!$F$9*'Data and Formulas'!$K$45)+('Data Tool'!$G$9*'Data and Formulas'!$K$46)))) &gt;='Data and Formulas'!$L$54), $AB127, IF(AND(('Data Tool'!$D$10/('Data and Formulas'!$K$41+(('Data Tool'!$D$9*'Data and Formulas'!$K$42)+('Data Tool'!$F$9*'Data and Formulas'!$K$45)+('Data Tool'!$G$9*'Data and Formulas'!$K$46))))&lt;'Data and Formulas'!$N$54, ('Data Tool'!$D$10/('Data and Formulas'!$K$41+(('Data Tool'!$D$9*'Data and Formulas'!$K$42)+('Data Tool'!$F$9*'Data and Formulas'!$K$45)+('Data Tool'!$G$9*'Data and Formulas'!$K$46)))) &gt;='Data and Formulas'!$M$54), $AC127, IF(AND(('Data Tool'!$D$10/('Data and Formulas'!$K$41+(('Data Tool'!$D$9*'Data and Formulas'!$K$42)+('Data Tool'!$F$9*'Data and Formulas'!$K$45)+('Data Tool'!$G$9*'Data and Formulas'!$K$46))))&lt;'Data and Formulas'!$O$54, ('Data Tool'!$D$10/('Data and Formulas'!$K$41+(('Data Tool'!$D$9*'Data and Formulas'!$K$42)+('Data Tool'!$F$9*'Data and Formulas'!$K$45)+('Data Tool'!$G$9*'Data and Formulas'!$K$46)))) &gt;='Data and Formulas'!$N$54), $AD127, IF(('Data Tool'!$D$10/('Data and Formulas'!$K$41+(('Data Tool'!$D$9*'Data and Formulas'!$K$42)+('Data Tool'!$F$9*'Data and Formulas'!$K$45)+('Data Tool'!$G$9*'Data and Formulas'!$K$46))))&gt;='Data and Formulas'!$O$54, $AE127))))))))))</f>
        <v>0.2</v>
      </c>
      <c r="T127" s="48">
        <v>0.3</v>
      </c>
      <c r="U127" s="49"/>
      <c r="V127" s="4">
        <v>0.6</v>
      </c>
      <c r="W127" s="4">
        <v>0.4</v>
      </c>
      <c r="X127" s="4">
        <v>0.3</v>
      </c>
      <c r="Y127" s="4">
        <v>0.2</v>
      </c>
      <c r="Z127" s="4">
        <v>0.2</v>
      </c>
      <c r="AA127" s="4">
        <v>0.2</v>
      </c>
      <c r="AB127" s="4">
        <v>0.2</v>
      </c>
      <c r="AC127" s="4">
        <v>0.2</v>
      </c>
      <c r="AD127" s="4">
        <v>0.2</v>
      </c>
      <c r="AE127" s="190">
        <v>0.5</v>
      </c>
    </row>
    <row r="128" spans="2:31">
      <c r="B128" s="189" t="s">
        <v>30</v>
      </c>
      <c r="C128" s="29">
        <f t="shared" ref="C128:P128" si="15">C112/C$124</f>
        <v>2.1982116244411331E-2</v>
      </c>
      <c r="D128" s="29">
        <f t="shared" si="15"/>
        <v>2.100840336134454E-2</v>
      </c>
      <c r="E128" s="29">
        <f t="shared" si="15"/>
        <v>2.4256292906178489E-2</v>
      </c>
      <c r="F128" s="29">
        <f t="shared" si="15"/>
        <v>2.5792038992688872E-2</v>
      </c>
      <c r="G128" s="29">
        <f t="shared" si="15"/>
        <v>2.3892178885031652E-2</v>
      </c>
      <c r="H128" s="29">
        <f t="shared" si="15"/>
        <v>2.3360964581763378E-2</v>
      </c>
      <c r="I128" s="29">
        <f t="shared" si="15"/>
        <v>2.3083439220669209E-2</v>
      </c>
      <c r="J128" s="29">
        <f t="shared" si="15"/>
        <v>2.060562623185809E-2</v>
      </c>
      <c r="K128" s="29">
        <f t="shared" si="15"/>
        <v>1.475842783905546E-2</v>
      </c>
      <c r="L128" s="29">
        <f t="shared" si="15"/>
        <v>2.024675735526732E-2</v>
      </c>
      <c r="M128" s="29">
        <f t="shared" si="15"/>
        <v>1.9981325863678803E-2</v>
      </c>
      <c r="N128" s="29">
        <f t="shared" si="15"/>
        <v>2.3762807935469806E-2</v>
      </c>
      <c r="O128" s="29">
        <f t="shared" si="15"/>
        <v>2.7219175299614057E-2</v>
      </c>
      <c r="P128" s="192">
        <f t="shared" si="15"/>
        <v>3.2387849527258102E-2</v>
      </c>
      <c r="R128" s="204">
        <v>42095</v>
      </c>
      <c r="S128" s="47">
        <f>IF(('Data Tool'!$D$10/('Data and Formulas'!$K$41+(('Data Tool'!$D$9*'Data and Formulas'!$K$42)+('Data Tool'!$F$9*'Data and Formulas'!$K$45)+('Data Tool'!$G$9*'Data and Formulas'!$K$46))))&lt;'Data and Formulas'!$G$54, $V128, IF(AND(('Data Tool'!$D$10/('Data and Formulas'!$K$41+(('Data Tool'!$D$9*'Data and Formulas'!$K$42)+('Data Tool'!$F$9*'Data and Formulas'!$K$45)+('Data Tool'!$G$9*'Data and Formulas'!$K$46))))&lt;'Data and Formulas'!$H$54, ('Data Tool'!$D$10/('Data and Formulas'!$K$41+(('Data Tool'!$D$9*'Data and Formulas'!$K$42)+('Data Tool'!$F$9*'Data and Formulas'!$K$45)+('Data Tool'!$G$9*'Data and Formulas'!$K$46)))) &gt;='Data and Formulas'!$G$54), $W128, IF(AND(('Data Tool'!$D$10/('Data and Formulas'!$K$41+(('Data Tool'!$D$9*'Data and Formulas'!$K$42)+('Data Tool'!$F$9*'Data and Formulas'!$K$45)+('Data Tool'!$G$9*'Data and Formulas'!$K$46))))&lt;'Data and Formulas'!$I$54, ('Data Tool'!$D$10/('Data and Formulas'!$K$41+(('Data Tool'!$D$9*'Data and Formulas'!$K$42)+('Data Tool'!$F$9*'Data and Formulas'!$K$45)+('Data Tool'!$G$9*'Data and Formulas'!$K$46)))) &gt;='Data and Formulas'!$H$54), $X128, IF(AND(('Data Tool'!$D$10/('Data and Formulas'!$K$41+(('Data Tool'!$D$9*'Data and Formulas'!$K$42)+('Data Tool'!$F$9*'Data and Formulas'!$K$45)+('Data Tool'!$G$9*'Data and Formulas'!$K$46))))&lt;'Data and Formulas'!$J$54, ('Data Tool'!$D$10/('Data and Formulas'!$K$41+(('Data Tool'!$D$9*'Data and Formulas'!$K$42)+('Data Tool'!$F$9*'Data and Formulas'!$K$45)+('Data Tool'!$G$9*'Data and Formulas'!$K$46)))) &gt;='Data and Formulas'!$I$54), $Y128, IF(AND(('Data Tool'!$D$10/('Data and Formulas'!$K$41+(('Data Tool'!$D$9*'Data and Formulas'!$K$42)+('Data Tool'!$F$9*'Data and Formulas'!$K$45)+('Data Tool'!$G$9*'Data and Formulas'!$K$46))))&lt;'Data and Formulas'!$K$54, ('Data Tool'!$D$10/('Data and Formulas'!$K$41+(('Data Tool'!$D$9*'Data and Formulas'!$K$42)+('Data Tool'!$F$9*'Data and Formulas'!$K$45)+('Data Tool'!$G$9*'Data and Formulas'!$K$46)))) &gt;='Data and Formulas'!$J$54), $Z128, IF(AND(('Data Tool'!$D$10/('Data and Formulas'!$K$41+(('Data Tool'!$D$9*'Data and Formulas'!$K$42)+('Data Tool'!$F$9*'Data and Formulas'!$K$45)+('Data Tool'!$G$9*'Data and Formulas'!$K$46))))&lt;'Data and Formulas'!$L$54, ('Data Tool'!$D$10/('Data and Formulas'!$K$41+(('Data Tool'!$D$9*'Data and Formulas'!$K$42)+('Data Tool'!$F$9*'Data and Formulas'!$K$45)+('Data Tool'!$G$9*'Data and Formulas'!$K$46)))) &gt;='Data and Formulas'!$K$54), $AA128, IF(AND(('Data Tool'!$D$10/('Data and Formulas'!$K$41+(('Data Tool'!$D$9*'Data and Formulas'!$K$42)+('Data Tool'!$F$9*'Data and Formulas'!$K$45)+('Data Tool'!$G$9*'Data and Formulas'!$K$46))))&lt;'Data and Formulas'!$M$54, ('Data Tool'!$D$10/('Data and Formulas'!$K$41+(('Data Tool'!$D$9*'Data and Formulas'!$K$42)+('Data Tool'!$F$9*'Data and Formulas'!$K$45)+('Data Tool'!$G$9*'Data and Formulas'!$K$46)))) &gt;='Data and Formulas'!$L$54), $AB128, IF(AND(('Data Tool'!$D$10/('Data and Formulas'!$K$41+(('Data Tool'!$D$9*'Data and Formulas'!$K$42)+('Data Tool'!$F$9*'Data and Formulas'!$K$45)+('Data Tool'!$G$9*'Data and Formulas'!$K$46))))&lt;'Data and Formulas'!$N$54, ('Data Tool'!$D$10/('Data and Formulas'!$K$41+(('Data Tool'!$D$9*'Data and Formulas'!$K$42)+('Data Tool'!$F$9*'Data and Formulas'!$K$45)+('Data Tool'!$G$9*'Data and Formulas'!$K$46)))) &gt;='Data and Formulas'!$M$54), $AC128, IF(AND(('Data Tool'!$D$10/('Data and Formulas'!$K$41+(('Data Tool'!$D$9*'Data and Formulas'!$K$42)+('Data Tool'!$F$9*'Data and Formulas'!$K$45)+('Data Tool'!$G$9*'Data and Formulas'!$K$46))))&lt;'Data and Formulas'!$O$54, ('Data Tool'!$D$10/('Data and Formulas'!$K$41+(('Data Tool'!$D$9*'Data and Formulas'!$K$42)+('Data Tool'!$F$9*'Data and Formulas'!$K$45)+('Data Tool'!$G$9*'Data and Formulas'!$K$46)))) &gt;='Data and Formulas'!$N$54), $AD128, IF(('Data Tool'!$D$10/('Data and Formulas'!$K$41+(('Data Tool'!$D$9*'Data and Formulas'!$K$42)+('Data Tool'!$F$9*'Data and Formulas'!$K$45)+('Data Tool'!$G$9*'Data and Formulas'!$K$46))))&gt;='Data and Formulas'!$O$54, $AE128))))))))))</f>
        <v>0.2</v>
      </c>
      <c r="T128" s="48">
        <v>0.3</v>
      </c>
      <c r="U128" s="49"/>
      <c r="V128" s="4">
        <v>0.4</v>
      </c>
      <c r="W128" s="4">
        <v>0.2</v>
      </c>
      <c r="X128" s="4">
        <v>0.1</v>
      </c>
      <c r="Y128" s="4">
        <v>0.2</v>
      </c>
      <c r="Z128" s="4">
        <v>0.1</v>
      </c>
      <c r="AA128" s="4">
        <v>0.1</v>
      </c>
      <c r="AB128" s="4">
        <v>0.1</v>
      </c>
      <c r="AC128" s="4">
        <v>0.1</v>
      </c>
      <c r="AD128" s="4">
        <v>0.2</v>
      </c>
      <c r="AE128" s="190">
        <v>0.4</v>
      </c>
    </row>
    <row r="129" spans="2:31">
      <c r="B129" s="189" t="s">
        <v>31</v>
      </c>
      <c r="C129" s="29">
        <f t="shared" ref="C129:P129" si="16">C113/C$124</f>
        <v>4.4895678092399409E-2</v>
      </c>
      <c r="D129" s="29">
        <f t="shared" si="16"/>
        <v>4.4026306174643773E-2</v>
      </c>
      <c r="E129" s="29">
        <f t="shared" si="16"/>
        <v>5.3546910755148738E-2</v>
      </c>
      <c r="F129" s="29">
        <f t="shared" si="16"/>
        <v>4.7116165718927704E-2</v>
      </c>
      <c r="G129" s="29">
        <f t="shared" si="16"/>
        <v>4.2679191341637737E-2</v>
      </c>
      <c r="H129" s="29">
        <f t="shared" si="16"/>
        <v>4.2954031650339113E-2</v>
      </c>
      <c r="I129" s="29">
        <f t="shared" si="16"/>
        <v>5.3155442609063963E-2</v>
      </c>
      <c r="J129" s="29">
        <f t="shared" si="16"/>
        <v>4.4794839634474108E-2</v>
      </c>
      <c r="K129" s="29">
        <f t="shared" si="16"/>
        <v>4.2100357309305579E-2</v>
      </c>
      <c r="L129" s="29">
        <f t="shared" si="16"/>
        <v>4.1284403669724773E-2</v>
      </c>
      <c r="M129" s="29">
        <f t="shared" si="16"/>
        <v>3.7348272642390289E-2</v>
      </c>
      <c r="N129" s="29">
        <f t="shared" si="16"/>
        <v>4.7961630695443645E-2</v>
      </c>
      <c r="O129" s="29">
        <f t="shared" si="16"/>
        <v>4.4281941905342272E-2</v>
      </c>
      <c r="P129" s="192">
        <f t="shared" si="16"/>
        <v>7.1615369141017904E-2</v>
      </c>
      <c r="R129" s="204">
        <v>42125</v>
      </c>
      <c r="S129" s="47">
        <f>IF(('Data Tool'!$D$10/('Data and Formulas'!$K$41+(('Data Tool'!$D$9*'Data and Formulas'!$K$42)+('Data Tool'!$F$9*'Data and Formulas'!$K$45)+('Data Tool'!$G$9*'Data and Formulas'!$K$46))))&lt;'Data and Formulas'!$G$54, $V129, IF(AND(('Data Tool'!$D$10/('Data and Formulas'!$K$41+(('Data Tool'!$D$9*'Data and Formulas'!$K$42)+('Data Tool'!$F$9*'Data and Formulas'!$K$45)+('Data Tool'!$G$9*'Data and Formulas'!$K$46))))&lt;'Data and Formulas'!$H$54, ('Data Tool'!$D$10/('Data and Formulas'!$K$41+(('Data Tool'!$D$9*'Data and Formulas'!$K$42)+('Data Tool'!$F$9*'Data and Formulas'!$K$45)+('Data Tool'!$G$9*'Data and Formulas'!$K$46)))) &gt;='Data and Formulas'!$G$54), $W129, IF(AND(('Data Tool'!$D$10/('Data and Formulas'!$K$41+(('Data Tool'!$D$9*'Data and Formulas'!$K$42)+('Data Tool'!$F$9*'Data and Formulas'!$K$45)+('Data Tool'!$G$9*'Data and Formulas'!$K$46))))&lt;'Data and Formulas'!$I$54, ('Data Tool'!$D$10/('Data and Formulas'!$K$41+(('Data Tool'!$D$9*'Data and Formulas'!$K$42)+('Data Tool'!$F$9*'Data and Formulas'!$K$45)+('Data Tool'!$G$9*'Data and Formulas'!$K$46)))) &gt;='Data and Formulas'!$H$54), $X129, IF(AND(('Data Tool'!$D$10/('Data and Formulas'!$K$41+(('Data Tool'!$D$9*'Data and Formulas'!$K$42)+('Data Tool'!$F$9*'Data and Formulas'!$K$45)+('Data Tool'!$G$9*'Data and Formulas'!$K$46))))&lt;'Data and Formulas'!$J$54, ('Data Tool'!$D$10/('Data and Formulas'!$K$41+(('Data Tool'!$D$9*'Data and Formulas'!$K$42)+('Data Tool'!$F$9*'Data and Formulas'!$K$45)+('Data Tool'!$G$9*'Data and Formulas'!$K$46)))) &gt;='Data and Formulas'!$I$54), $Y129, IF(AND(('Data Tool'!$D$10/('Data and Formulas'!$K$41+(('Data Tool'!$D$9*'Data and Formulas'!$K$42)+('Data Tool'!$F$9*'Data and Formulas'!$K$45)+('Data Tool'!$G$9*'Data and Formulas'!$K$46))))&lt;'Data and Formulas'!$K$54, ('Data Tool'!$D$10/('Data and Formulas'!$K$41+(('Data Tool'!$D$9*'Data and Formulas'!$K$42)+('Data Tool'!$F$9*'Data and Formulas'!$K$45)+('Data Tool'!$G$9*'Data and Formulas'!$K$46)))) &gt;='Data and Formulas'!$J$54), $Z129, IF(AND(('Data Tool'!$D$10/('Data and Formulas'!$K$41+(('Data Tool'!$D$9*'Data and Formulas'!$K$42)+('Data Tool'!$F$9*'Data and Formulas'!$K$45)+('Data Tool'!$G$9*'Data and Formulas'!$K$46))))&lt;'Data and Formulas'!$L$54, ('Data Tool'!$D$10/('Data and Formulas'!$K$41+(('Data Tool'!$D$9*'Data and Formulas'!$K$42)+('Data Tool'!$F$9*'Data and Formulas'!$K$45)+('Data Tool'!$G$9*'Data and Formulas'!$K$46)))) &gt;='Data and Formulas'!$K$54), $AA129, IF(AND(('Data Tool'!$D$10/('Data and Formulas'!$K$41+(('Data Tool'!$D$9*'Data and Formulas'!$K$42)+('Data Tool'!$F$9*'Data and Formulas'!$K$45)+('Data Tool'!$G$9*'Data and Formulas'!$K$46))))&lt;'Data and Formulas'!$M$54, ('Data Tool'!$D$10/('Data and Formulas'!$K$41+(('Data Tool'!$D$9*'Data and Formulas'!$K$42)+('Data Tool'!$F$9*'Data and Formulas'!$K$45)+('Data Tool'!$G$9*'Data and Formulas'!$K$46)))) &gt;='Data and Formulas'!$L$54), $AB129, IF(AND(('Data Tool'!$D$10/('Data and Formulas'!$K$41+(('Data Tool'!$D$9*'Data and Formulas'!$K$42)+('Data Tool'!$F$9*'Data and Formulas'!$K$45)+('Data Tool'!$G$9*'Data and Formulas'!$K$46))))&lt;'Data and Formulas'!$N$54, ('Data Tool'!$D$10/('Data and Formulas'!$K$41+(('Data Tool'!$D$9*'Data and Formulas'!$K$42)+('Data Tool'!$F$9*'Data and Formulas'!$K$45)+('Data Tool'!$G$9*'Data and Formulas'!$K$46)))) &gt;='Data and Formulas'!$M$54), $AC129, IF(AND(('Data Tool'!$D$10/('Data and Formulas'!$K$41+(('Data Tool'!$D$9*'Data and Formulas'!$K$42)+('Data Tool'!$F$9*'Data and Formulas'!$K$45)+('Data Tool'!$G$9*'Data and Formulas'!$K$46))))&lt;'Data and Formulas'!$O$54, ('Data Tool'!$D$10/('Data and Formulas'!$K$41+(('Data Tool'!$D$9*'Data and Formulas'!$K$42)+('Data Tool'!$F$9*'Data and Formulas'!$K$45)+('Data Tool'!$G$9*'Data and Formulas'!$K$46)))) &gt;='Data and Formulas'!$N$54), $AD129, IF(('Data Tool'!$D$10/('Data and Formulas'!$K$41+(('Data Tool'!$D$9*'Data and Formulas'!$K$42)+('Data Tool'!$F$9*'Data and Formulas'!$K$45)+('Data Tool'!$G$9*'Data and Formulas'!$K$46))))&gt;='Data and Formulas'!$O$54, $AE129))))))))))</f>
        <v>0.4</v>
      </c>
      <c r="T129" s="48">
        <v>0.4</v>
      </c>
      <c r="U129" s="49"/>
      <c r="V129" s="4">
        <v>0.6</v>
      </c>
      <c r="W129" s="4">
        <v>0.4</v>
      </c>
      <c r="X129" s="4">
        <v>0.3</v>
      </c>
      <c r="Y129" s="4">
        <v>0.4</v>
      </c>
      <c r="Z129" s="4">
        <v>0.3</v>
      </c>
      <c r="AA129" s="4">
        <v>0.3</v>
      </c>
      <c r="AB129" s="4">
        <v>0.3</v>
      </c>
      <c r="AC129" s="4">
        <v>0.3</v>
      </c>
      <c r="AD129" s="4">
        <v>0.4</v>
      </c>
      <c r="AE129" s="190">
        <v>0.6</v>
      </c>
    </row>
    <row r="130" spans="2:31">
      <c r="B130" s="189" t="s">
        <v>32</v>
      </c>
      <c r="C130" s="29">
        <f t="shared" ref="C130:P130" si="17">C114/C$124</f>
        <v>0.13524590163934427</v>
      </c>
      <c r="D130" s="29">
        <f t="shared" si="17"/>
        <v>0.13737668980635734</v>
      </c>
      <c r="E130" s="29">
        <f t="shared" si="17"/>
        <v>0.12837528604118995</v>
      </c>
      <c r="F130" s="29">
        <f t="shared" si="17"/>
        <v>0.12632006498781478</v>
      </c>
      <c r="G130" s="29">
        <f t="shared" si="17"/>
        <v>0.12497447416785788</v>
      </c>
      <c r="H130" s="29">
        <f t="shared" si="17"/>
        <v>0.12565938206480784</v>
      </c>
      <c r="I130" s="29">
        <f t="shared" si="17"/>
        <v>0.14167725540025414</v>
      </c>
      <c r="J130" s="29">
        <f t="shared" si="17"/>
        <v>0.11933345278623901</v>
      </c>
      <c r="K130" s="29">
        <f t="shared" si="17"/>
        <v>0.1895292838278701</v>
      </c>
      <c r="L130" s="29">
        <f t="shared" si="17"/>
        <v>0.12163872192344195</v>
      </c>
      <c r="M130" s="29">
        <f t="shared" si="17"/>
        <v>0.1318394024276377</v>
      </c>
      <c r="N130" s="29">
        <f t="shared" si="17"/>
        <v>0.12557226945716154</v>
      </c>
      <c r="O130" s="29">
        <f t="shared" si="17"/>
        <v>0.12654885232581758</v>
      </c>
      <c r="P130" s="192">
        <f t="shared" si="17"/>
        <v>0.10541138603902635</v>
      </c>
      <c r="R130" s="204">
        <v>42156</v>
      </c>
      <c r="S130" s="47">
        <f>IF(('Data Tool'!$D$10/('Data and Formulas'!$K$41+(('Data Tool'!$D$9*'Data and Formulas'!$K$42)+('Data Tool'!$F$9*'Data and Formulas'!$K$45)+('Data Tool'!$G$9*'Data and Formulas'!$K$46))))&lt;'Data and Formulas'!$G$54, $V130, IF(AND(('Data Tool'!$D$10/('Data and Formulas'!$K$41+(('Data Tool'!$D$9*'Data and Formulas'!$K$42)+('Data Tool'!$F$9*'Data and Formulas'!$K$45)+('Data Tool'!$G$9*'Data and Formulas'!$K$46))))&lt;'Data and Formulas'!$H$54, ('Data Tool'!$D$10/('Data and Formulas'!$K$41+(('Data Tool'!$D$9*'Data and Formulas'!$K$42)+('Data Tool'!$F$9*'Data and Formulas'!$K$45)+('Data Tool'!$G$9*'Data and Formulas'!$K$46)))) &gt;='Data and Formulas'!$G$54), $W130, IF(AND(('Data Tool'!$D$10/('Data and Formulas'!$K$41+(('Data Tool'!$D$9*'Data and Formulas'!$K$42)+('Data Tool'!$F$9*'Data and Formulas'!$K$45)+('Data Tool'!$G$9*'Data and Formulas'!$K$46))))&lt;'Data and Formulas'!$I$54, ('Data Tool'!$D$10/('Data and Formulas'!$K$41+(('Data Tool'!$D$9*'Data and Formulas'!$K$42)+('Data Tool'!$F$9*'Data and Formulas'!$K$45)+('Data Tool'!$G$9*'Data and Formulas'!$K$46)))) &gt;='Data and Formulas'!$H$54), $X130, IF(AND(('Data Tool'!$D$10/('Data and Formulas'!$K$41+(('Data Tool'!$D$9*'Data and Formulas'!$K$42)+('Data Tool'!$F$9*'Data and Formulas'!$K$45)+('Data Tool'!$G$9*'Data and Formulas'!$K$46))))&lt;'Data and Formulas'!$J$54, ('Data Tool'!$D$10/('Data and Formulas'!$K$41+(('Data Tool'!$D$9*'Data and Formulas'!$K$42)+('Data Tool'!$F$9*'Data and Formulas'!$K$45)+('Data Tool'!$G$9*'Data and Formulas'!$K$46)))) &gt;='Data and Formulas'!$I$54), $Y130, IF(AND(('Data Tool'!$D$10/('Data and Formulas'!$K$41+(('Data Tool'!$D$9*'Data and Formulas'!$K$42)+('Data Tool'!$F$9*'Data and Formulas'!$K$45)+('Data Tool'!$G$9*'Data and Formulas'!$K$46))))&lt;'Data and Formulas'!$K$54, ('Data Tool'!$D$10/('Data and Formulas'!$K$41+(('Data Tool'!$D$9*'Data and Formulas'!$K$42)+('Data Tool'!$F$9*'Data and Formulas'!$K$45)+('Data Tool'!$G$9*'Data and Formulas'!$K$46)))) &gt;='Data and Formulas'!$J$54), $Z130, IF(AND(('Data Tool'!$D$10/('Data and Formulas'!$K$41+(('Data Tool'!$D$9*'Data and Formulas'!$K$42)+('Data Tool'!$F$9*'Data and Formulas'!$K$45)+('Data Tool'!$G$9*'Data and Formulas'!$K$46))))&lt;'Data and Formulas'!$L$54, ('Data Tool'!$D$10/('Data and Formulas'!$K$41+(('Data Tool'!$D$9*'Data and Formulas'!$K$42)+('Data Tool'!$F$9*'Data and Formulas'!$K$45)+('Data Tool'!$G$9*'Data and Formulas'!$K$46)))) &gt;='Data and Formulas'!$K$54), $AA130, IF(AND(('Data Tool'!$D$10/('Data and Formulas'!$K$41+(('Data Tool'!$D$9*'Data and Formulas'!$K$42)+('Data Tool'!$F$9*'Data and Formulas'!$K$45)+('Data Tool'!$G$9*'Data and Formulas'!$K$46))))&lt;'Data and Formulas'!$M$54, ('Data Tool'!$D$10/('Data and Formulas'!$K$41+(('Data Tool'!$D$9*'Data and Formulas'!$K$42)+('Data Tool'!$F$9*'Data and Formulas'!$K$45)+('Data Tool'!$G$9*'Data and Formulas'!$K$46)))) &gt;='Data and Formulas'!$L$54), $AB130, IF(AND(('Data Tool'!$D$10/('Data and Formulas'!$K$41+(('Data Tool'!$D$9*'Data and Formulas'!$K$42)+('Data Tool'!$F$9*'Data and Formulas'!$K$45)+('Data Tool'!$G$9*'Data and Formulas'!$K$46))))&lt;'Data and Formulas'!$N$54, ('Data Tool'!$D$10/('Data and Formulas'!$K$41+(('Data Tool'!$D$9*'Data and Formulas'!$K$42)+('Data Tool'!$F$9*'Data and Formulas'!$K$45)+('Data Tool'!$G$9*'Data and Formulas'!$K$46)))) &gt;='Data and Formulas'!$M$54), $AC130, IF(AND(('Data Tool'!$D$10/('Data and Formulas'!$K$41+(('Data Tool'!$D$9*'Data and Formulas'!$K$42)+('Data Tool'!$F$9*'Data and Formulas'!$K$45)+('Data Tool'!$G$9*'Data and Formulas'!$K$46))))&lt;'Data and Formulas'!$O$54, ('Data Tool'!$D$10/('Data and Formulas'!$K$41+(('Data Tool'!$D$9*'Data and Formulas'!$K$42)+('Data Tool'!$F$9*'Data and Formulas'!$K$45)+('Data Tool'!$G$9*'Data and Formulas'!$K$46)))) &gt;='Data and Formulas'!$N$54), $AD130, IF(('Data Tool'!$D$10/('Data and Formulas'!$K$41+(('Data Tool'!$D$9*'Data and Formulas'!$K$42)+('Data Tool'!$F$9*'Data and Formulas'!$K$45)+('Data Tool'!$G$9*'Data and Formulas'!$K$46))))&gt;='Data and Formulas'!$O$54, $AE130))))))))))</f>
        <v>0.2</v>
      </c>
      <c r="T130" s="48">
        <v>0.3</v>
      </c>
      <c r="U130" s="49"/>
      <c r="V130" s="4">
        <v>0.5</v>
      </c>
      <c r="W130" s="4">
        <v>0.3</v>
      </c>
      <c r="X130" s="4">
        <v>0.2</v>
      </c>
      <c r="Y130" s="4">
        <v>0.2</v>
      </c>
      <c r="Z130" s="4">
        <v>0.2</v>
      </c>
      <c r="AA130" s="4">
        <v>0.2</v>
      </c>
      <c r="AB130" s="4">
        <v>0.2</v>
      </c>
      <c r="AC130" s="4">
        <v>0.2</v>
      </c>
      <c r="AD130" s="4">
        <v>0.3</v>
      </c>
      <c r="AE130" s="190">
        <v>0.5</v>
      </c>
    </row>
    <row r="131" spans="2:31">
      <c r="B131" s="189" t="s">
        <v>33</v>
      </c>
      <c r="C131" s="29">
        <f t="shared" ref="C131:P131" si="18">C115/C$124</f>
        <v>6.9299552906110298E-2</v>
      </c>
      <c r="D131" s="29">
        <f t="shared" si="18"/>
        <v>6.9236390208257212E-2</v>
      </c>
      <c r="E131" s="29">
        <f t="shared" si="18"/>
        <v>8.0320366132723114E-2</v>
      </c>
      <c r="F131" s="29">
        <f t="shared" si="18"/>
        <v>6.8237205523964256E-2</v>
      </c>
      <c r="G131" s="29">
        <f t="shared" si="18"/>
        <v>7.2901776597917106E-2</v>
      </c>
      <c r="H131" s="29">
        <f t="shared" si="18"/>
        <v>7.1590052750565195E-2</v>
      </c>
      <c r="I131" s="29">
        <f t="shared" si="18"/>
        <v>7.0520965692503171E-2</v>
      </c>
      <c r="J131" s="29">
        <f t="shared" si="18"/>
        <v>6.790897688586274E-2</v>
      </c>
      <c r="K131" s="29">
        <f t="shared" si="18"/>
        <v>6.4937082491844017E-2</v>
      </c>
      <c r="L131" s="29">
        <f t="shared" si="18"/>
        <v>7.2287250869977851E-2</v>
      </c>
      <c r="M131" s="29">
        <f t="shared" si="18"/>
        <v>6.2931839402427636E-2</v>
      </c>
      <c r="N131" s="29">
        <f t="shared" si="18"/>
        <v>8.5022890778286467E-2</v>
      </c>
      <c r="O131" s="29">
        <f t="shared" si="18"/>
        <v>6.1141580337192768E-2</v>
      </c>
      <c r="P131" s="192">
        <f t="shared" si="18"/>
        <v>7.0408368537517599E-2</v>
      </c>
      <c r="R131" s="204">
        <v>42186</v>
      </c>
      <c r="S131" s="47">
        <f>IF(('Data Tool'!$D$10/('Data and Formulas'!$K$41+(('Data Tool'!$D$9*'Data and Formulas'!$K$42)+('Data Tool'!$F$9*'Data and Formulas'!$K$45)+('Data Tool'!$G$9*'Data and Formulas'!$K$46))))&lt;'Data and Formulas'!$G$54, $V131, IF(AND(('Data Tool'!$D$10/('Data and Formulas'!$K$41+(('Data Tool'!$D$9*'Data and Formulas'!$K$42)+('Data Tool'!$F$9*'Data and Formulas'!$K$45)+('Data Tool'!$G$9*'Data and Formulas'!$K$46))))&lt;'Data and Formulas'!$H$54, ('Data Tool'!$D$10/('Data and Formulas'!$K$41+(('Data Tool'!$D$9*'Data and Formulas'!$K$42)+('Data Tool'!$F$9*'Data and Formulas'!$K$45)+('Data Tool'!$G$9*'Data and Formulas'!$K$46)))) &gt;='Data and Formulas'!$G$54), $W131, IF(AND(('Data Tool'!$D$10/('Data and Formulas'!$K$41+(('Data Tool'!$D$9*'Data and Formulas'!$K$42)+('Data Tool'!$F$9*'Data and Formulas'!$K$45)+('Data Tool'!$G$9*'Data and Formulas'!$K$46))))&lt;'Data and Formulas'!$I$54, ('Data Tool'!$D$10/('Data and Formulas'!$K$41+(('Data Tool'!$D$9*'Data and Formulas'!$K$42)+('Data Tool'!$F$9*'Data and Formulas'!$K$45)+('Data Tool'!$G$9*'Data and Formulas'!$K$46)))) &gt;='Data and Formulas'!$H$54), $X131, IF(AND(('Data Tool'!$D$10/('Data and Formulas'!$K$41+(('Data Tool'!$D$9*'Data and Formulas'!$K$42)+('Data Tool'!$F$9*'Data and Formulas'!$K$45)+('Data Tool'!$G$9*'Data and Formulas'!$K$46))))&lt;'Data and Formulas'!$J$54, ('Data Tool'!$D$10/('Data and Formulas'!$K$41+(('Data Tool'!$D$9*'Data and Formulas'!$K$42)+('Data Tool'!$F$9*'Data and Formulas'!$K$45)+('Data Tool'!$G$9*'Data and Formulas'!$K$46)))) &gt;='Data and Formulas'!$I$54), $Y131, IF(AND(('Data Tool'!$D$10/('Data and Formulas'!$K$41+(('Data Tool'!$D$9*'Data and Formulas'!$K$42)+('Data Tool'!$F$9*'Data and Formulas'!$K$45)+('Data Tool'!$G$9*'Data and Formulas'!$K$46))))&lt;'Data and Formulas'!$K$54, ('Data Tool'!$D$10/('Data and Formulas'!$K$41+(('Data Tool'!$D$9*'Data and Formulas'!$K$42)+('Data Tool'!$F$9*'Data and Formulas'!$K$45)+('Data Tool'!$G$9*'Data and Formulas'!$K$46)))) &gt;='Data and Formulas'!$J$54), $Z131, IF(AND(('Data Tool'!$D$10/('Data and Formulas'!$K$41+(('Data Tool'!$D$9*'Data and Formulas'!$K$42)+('Data Tool'!$F$9*'Data and Formulas'!$K$45)+('Data Tool'!$G$9*'Data and Formulas'!$K$46))))&lt;'Data and Formulas'!$L$54, ('Data Tool'!$D$10/('Data and Formulas'!$K$41+(('Data Tool'!$D$9*'Data and Formulas'!$K$42)+('Data Tool'!$F$9*'Data and Formulas'!$K$45)+('Data Tool'!$G$9*'Data and Formulas'!$K$46)))) &gt;='Data and Formulas'!$K$54), $AA131, IF(AND(('Data Tool'!$D$10/('Data and Formulas'!$K$41+(('Data Tool'!$D$9*'Data and Formulas'!$K$42)+('Data Tool'!$F$9*'Data and Formulas'!$K$45)+('Data Tool'!$G$9*'Data and Formulas'!$K$46))))&lt;'Data and Formulas'!$M$54, ('Data Tool'!$D$10/('Data and Formulas'!$K$41+(('Data Tool'!$D$9*'Data and Formulas'!$K$42)+('Data Tool'!$F$9*'Data and Formulas'!$K$45)+('Data Tool'!$G$9*'Data and Formulas'!$K$46)))) &gt;='Data and Formulas'!$L$54), $AB131, IF(AND(('Data Tool'!$D$10/('Data and Formulas'!$K$41+(('Data Tool'!$D$9*'Data and Formulas'!$K$42)+('Data Tool'!$F$9*'Data and Formulas'!$K$45)+('Data Tool'!$G$9*'Data and Formulas'!$K$46))))&lt;'Data and Formulas'!$N$54, ('Data Tool'!$D$10/('Data and Formulas'!$K$41+(('Data Tool'!$D$9*'Data and Formulas'!$K$42)+('Data Tool'!$F$9*'Data and Formulas'!$K$45)+('Data Tool'!$G$9*'Data and Formulas'!$K$46)))) &gt;='Data and Formulas'!$M$54), $AC131, IF(AND(('Data Tool'!$D$10/('Data and Formulas'!$K$41+(('Data Tool'!$D$9*'Data and Formulas'!$K$42)+('Data Tool'!$F$9*'Data and Formulas'!$K$45)+('Data Tool'!$G$9*'Data and Formulas'!$K$46))))&lt;'Data and Formulas'!$O$54, ('Data Tool'!$D$10/('Data and Formulas'!$K$41+(('Data Tool'!$D$9*'Data and Formulas'!$K$42)+('Data Tool'!$F$9*'Data and Formulas'!$K$45)+('Data Tool'!$G$9*'Data and Formulas'!$K$46)))) &gt;='Data and Formulas'!$N$54), $AD131, IF(('Data Tool'!$D$10/('Data and Formulas'!$K$41+(('Data Tool'!$D$9*'Data and Formulas'!$K$42)+('Data Tool'!$F$9*'Data and Formulas'!$K$45)+('Data Tool'!$G$9*'Data and Formulas'!$K$46))))&gt;='Data and Formulas'!$O$54, $AE131))))))))))</f>
        <v>0.4</v>
      </c>
      <c r="T131" s="48">
        <v>0.5</v>
      </c>
      <c r="U131" s="49"/>
      <c r="V131" s="4">
        <v>0.5</v>
      </c>
      <c r="W131" s="4">
        <v>0.3</v>
      </c>
      <c r="X131" s="4">
        <v>0.2</v>
      </c>
      <c r="Y131" s="4">
        <v>0.4</v>
      </c>
      <c r="Z131" s="4">
        <v>0.3</v>
      </c>
      <c r="AA131" s="4">
        <v>0.2</v>
      </c>
      <c r="AB131" s="4">
        <v>0.3</v>
      </c>
      <c r="AC131" s="4">
        <v>0.4</v>
      </c>
      <c r="AD131" s="4">
        <v>0.4</v>
      </c>
      <c r="AE131" s="190">
        <v>0.7</v>
      </c>
    </row>
    <row r="132" spans="2:31">
      <c r="B132" s="189" t="s">
        <v>34</v>
      </c>
      <c r="C132" s="29">
        <f t="shared" ref="C132:P132" si="19">C116/C$124</f>
        <v>1.3412816691505217E-2</v>
      </c>
      <c r="D132" s="29">
        <f t="shared" si="19"/>
        <v>1.3883814395323347E-2</v>
      </c>
      <c r="E132" s="29">
        <f t="shared" si="19"/>
        <v>8.6956521739130436E-3</v>
      </c>
      <c r="F132" s="29">
        <f t="shared" si="19"/>
        <v>1.1372867587327376E-2</v>
      </c>
      <c r="G132" s="29">
        <f t="shared" si="19"/>
        <v>1.6132325913824793E-2</v>
      </c>
      <c r="H132" s="29">
        <f t="shared" si="19"/>
        <v>1.1303692539562924E-2</v>
      </c>
      <c r="I132" s="29">
        <f t="shared" si="19"/>
        <v>1.0800508259212197E-2</v>
      </c>
      <c r="J132" s="29">
        <f t="shared" si="19"/>
        <v>1.5051066117183301E-2</v>
      </c>
      <c r="K132" s="29">
        <f t="shared" si="19"/>
        <v>1.2738853503184711E-2</v>
      </c>
      <c r="L132" s="29">
        <f t="shared" si="19"/>
        <v>1.6134134767478645E-2</v>
      </c>
      <c r="M132" s="29">
        <f t="shared" si="19"/>
        <v>1.8113912231559288E-2</v>
      </c>
      <c r="N132" s="29">
        <f t="shared" si="19"/>
        <v>9.3743187268367119E-3</v>
      </c>
      <c r="O132" s="29">
        <f t="shared" si="19"/>
        <v>1.0156408693885842E-2</v>
      </c>
      <c r="P132" s="192">
        <f t="shared" si="19"/>
        <v>1.2271172802253066E-2</v>
      </c>
      <c r="R132" s="204">
        <v>42217</v>
      </c>
      <c r="S132" s="47">
        <f>IF(('Data Tool'!$D$10/('Data and Formulas'!$K$41+(('Data Tool'!$D$9*'Data and Formulas'!$K$42)+('Data Tool'!$F$9*'Data and Formulas'!$K$45)+('Data Tool'!$G$9*'Data and Formulas'!$K$46))))&lt;'Data and Formulas'!$G$54, $V132, IF(AND(('Data Tool'!$D$10/('Data and Formulas'!$K$41+(('Data Tool'!$D$9*'Data and Formulas'!$K$42)+('Data Tool'!$F$9*'Data and Formulas'!$K$45)+('Data Tool'!$G$9*'Data and Formulas'!$K$46))))&lt;'Data and Formulas'!$H$54, ('Data Tool'!$D$10/('Data and Formulas'!$K$41+(('Data Tool'!$D$9*'Data and Formulas'!$K$42)+('Data Tool'!$F$9*'Data and Formulas'!$K$45)+('Data Tool'!$G$9*'Data and Formulas'!$K$46)))) &gt;='Data and Formulas'!$G$54), $W132, IF(AND(('Data Tool'!$D$10/('Data and Formulas'!$K$41+(('Data Tool'!$D$9*'Data and Formulas'!$K$42)+('Data Tool'!$F$9*'Data and Formulas'!$K$45)+('Data Tool'!$G$9*'Data and Formulas'!$K$46))))&lt;'Data and Formulas'!$I$54, ('Data Tool'!$D$10/('Data and Formulas'!$K$41+(('Data Tool'!$D$9*'Data and Formulas'!$K$42)+('Data Tool'!$F$9*'Data and Formulas'!$K$45)+('Data Tool'!$G$9*'Data and Formulas'!$K$46)))) &gt;='Data and Formulas'!$H$54), $X132, IF(AND(('Data Tool'!$D$10/('Data and Formulas'!$K$41+(('Data Tool'!$D$9*'Data and Formulas'!$K$42)+('Data Tool'!$F$9*'Data and Formulas'!$K$45)+('Data Tool'!$G$9*'Data and Formulas'!$K$46))))&lt;'Data and Formulas'!$J$54, ('Data Tool'!$D$10/('Data and Formulas'!$K$41+(('Data Tool'!$D$9*'Data and Formulas'!$K$42)+('Data Tool'!$F$9*'Data and Formulas'!$K$45)+('Data Tool'!$G$9*'Data and Formulas'!$K$46)))) &gt;='Data and Formulas'!$I$54), $Y132, IF(AND(('Data Tool'!$D$10/('Data and Formulas'!$K$41+(('Data Tool'!$D$9*'Data and Formulas'!$K$42)+('Data Tool'!$F$9*'Data and Formulas'!$K$45)+('Data Tool'!$G$9*'Data and Formulas'!$K$46))))&lt;'Data and Formulas'!$K$54, ('Data Tool'!$D$10/('Data and Formulas'!$K$41+(('Data Tool'!$D$9*'Data and Formulas'!$K$42)+('Data Tool'!$F$9*'Data and Formulas'!$K$45)+('Data Tool'!$G$9*'Data and Formulas'!$K$46)))) &gt;='Data and Formulas'!$J$54), $Z132, IF(AND(('Data Tool'!$D$10/('Data and Formulas'!$K$41+(('Data Tool'!$D$9*'Data and Formulas'!$K$42)+('Data Tool'!$F$9*'Data and Formulas'!$K$45)+('Data Tool'!$G$9*'Data and Formulas'!$K$46))))&lt;'Data and Formulas'!$L$54, ('Data Tool'!$D$10/('Data and Formulas'!$K$41+(('Data Tool'!$D$9*'Data and Formulas'!$K$42)+('Data Tool'!$F$9*'Data and Formulas'!$K$45)+('Data Tool'!$G$9*'Data and Formulas'!$K$46)))) &gt;='Data and Formulas'!$K$54), $AA132, IF(AND(('Data Tool'!$D$10/('Data and Formulas'!$K$41+(('Data Tool'!$D$9*'Data and Formulas'!$K$42)+('Data Tool'!$F$9*'Data and Formulas'!$K$45)+('Data Tool'!$G$9*'Data and Formulas'!$K$46))))&lt;'Data and Formulas'!$M$54, ('Data Tool'!$D$10/('Data and Formulas'!$K$41+(('Data Tool'!$D$9*'Data and Formulas'!$K$42)+('Data Tool'!$F$9*'Data and Formulas'!$K$45)+('Data Tool'!$G$9*'Data and Formulas'!$K$46)))) &gt;='Data and Formulas'!$L$54), $AB132, IF(AND(('Data Tool'!$D$10/('Data and Formulas'!$K$41+(('Data Tool'!$D$9*'Data and Formulas'!$K$42)+('Data Tool'!$F$9*'Data and Formulas'!$K$45)+('Data Tool'!$G$9*'Data and Formulas'!$K$46))))&lt;'Data and Formulas'!$N$54, ('Data Tool'!$D$10/('Data and Formulas'!$K$41+(('Data Tool'!$D$9*'Data and Formulas'!$K$42)+('Data Tool'!$F$9*'Data and Formulas'!$K$45)+('Data Tool'!$G$9*'Data and Formulas'!$K$46)))) &gt;='Data and Formulas'!$M$54), $AC132, IF(AND(('Data Tool'!$D$10/('Data and Formulas'!$K$41+(('Data Tool'!$D$9*'Data and Formulas'!$K$42)+('Data Tool'!$F$9*'Data and Formulas'!$K$45)+('Data Tool'!$G$9*'Data and Formulas'!$K$46))))&lt;'Data and Formulas'!$O$54, ('Data Tool'!$D$10/('Data and Formulas'!$K$41+(('Data Tool'!$D$9*'Data and Formulas'!$K$42)+('Data Tool'!$F$9*'Data and Formulas'!$K$45)+('Data Tool'!$G$9*'Data and Formulas'!$K$46)))) &gt;='Data and Formulas'!$N$54), $AD132, IF(('Data Tool'!$D$10/('Data and Formulas'!$K$41+(('Data Tool'!$D$9*'Data and Formulas'!$K$42)+('Data Tool'!$F$9*'Data and Formulas'!$K$45)+('Data Tool'!$G$9*'Data and Formulas'!$K$46))))&gt;='Data and Formulas'!$O$54, $AE132))))))))))</f>
        <v>0.3</v>
      </c>
      <c r="T132" s="48">
        <v>0.4</v>
      </c>
      <c r="U132" s="49"/>
      <c r="V132" s="4">
        <v>0.4</v>
      </c>
      <c r="W132" s="4">
        <v>0.2</v>
      </c>
      <c r="X132" s="4">
        <v>0.1</v>
      </c>
      <c r="Y132" s="4">
        <v>0.3</v>
      </c>
      <c r="Z132" s="4">
        <v>0.2</v>
      </c>
      <c r="AA132" s="4">
        <v>0.1</v>
      </c>
      <c r="AB132" s="4">
        <v>0.2</v>
      </c>
      <c r="AC132" s="4">
        <v>0.3</v>
      </c>
      <c r="AD132" s="4">
        <v>0.3</v>
      </c>
      <c r="AE132" s="190">
        <v>0.7</v>
      </c>
    </row>
    <row r="133" spans="2:31">
      <c r="B133" s="189" t="s">
        <v>35</v>
      </c>
      <c r="C133" s="29">
        <f t="shared" ref="C133:P133" si="20">C117/C$124</f>
        <v>0.14027570789865873</v>
      </c>
      <c r="D133" s="29">
        <f t="shared" si="20"/>
        <v>0.13975155279503107</v>
      </c>
      <c r="E133" s="29">
        <f t="shared" si="20"/>
        <v>0.13386727688787187</v>
      </c>
      <c r="F133" s="29">
        <f t="shared" si="20"/>
        <v>0.14195775792038995</v>
      </c>
      <c r="G133" s="29">
        <f t="shared" si="20"/>
        <v>0.13763528691035329</v>
      </c>
      <c r="H133" s="29">
        <f t="shared" si="20"/>
        <v>0.14958553127354937</v>
      </c>
      <c r="I133" s="29">
        <f t="shared" si="20"/>
        <v>0.13786531130876747</v>
      </c>
      <c r="J133" s="29">
        <f t="shared" si="20"/>
        <v>0.15660275936212148</v>
      </c>
      <c r="K133" s="29">
        <f t="shared" si="20"/>
        <v>0.11154264408886126</v>
      </c>
      <c r="L133" s="29">
        <f t="shared" si="20"/>
        <v>0.15137614678899081</v>
      </c>
      <c r="M133" s="29">
        <f t="shared" si="20"/>
        <v>0.142296918767507</v>
      </c>
      <c r="N133" s="29">
        <f t="shared" si="20"/>
        <v>0.14366688467407893</v>
      </c>
      <c r="O133" s="29">
        <f t="shared" si="20"/>
        <v>0.14564290067032298</v>
      </c>
      <c r="P133" s="192">
        <f t="shared" si="20"/>
        <v>0.13397706698853348</v>
      </c>
      <c r="R133" s="204">
        <v>42248</v>
      </c>
      <c r="S133" s="47">
        <f>IF(('Data Tool'!$D$10/('Data and Formulas'!$K$41+(('Data Tool'!$D$9*'Data and Formulas'!$K$42)+('Data Tool'!$F$9*'Data and Formulas'!$K$45)+('Data Tool'!$G$9*'Data and Formulas'!$K$46))))&lt;'Data and Formulas'!$G$54, $V133, IF(AND(('Data Tool'!$D$10/('Data and Formulas'!$K$41+(('Data Tool'!$D$9*'Data and Formulas'!$K$42)+('Data Tool'!$F$9*'Data and Formulas'!$K$45)+('Data Tool'!$G$9*'Data and Formulas'!$K$46))))&lt;'Data and Formulas'!$H$54, ('Data Tool'!$D$10/('Data and Formulas'!$K$41+(('Data Tool'!$D$9*'Data and Formulas'!$K$42)+('Data Tool'!$F$9*'Data and Formulas'!$K$45)+('Data Tool'!$G$9*'Data and Formulas'!$K$46)))) &gt;='Data and Formulas'!$G$54), $W133, IF(AND(('Data Tool'!$D$10/('Data and Formulas'!$K$41+(('Data Tool'!$D$9*'Data and Formulas'!$K$42)+('Data Tool'!$F$9*'Data and Formulas'!$K$45)+('Data Tool'!$G$9*'Data and Formulas'!$K$46))))&lt;'Data and Formulas'!$I$54, ('Data Tool'!$D$10/('Data and Formulas'!$K$41+(('Data Tool'!$D$9*'Data and Formulas'!$K$42)+('Data Tool'!$F$9*'Data and Formulas'!$K$45)+('Data Tool'!$G$9*'Data and Formulas'!$K$46)))) &gt;='Data and Formulas'!$H$54), $X133, IF(AND(('Data Tool'!$D$10/('Data and Formulas'!$K$41+(('Data Tool'!$D$9*'Data and Formulas'!$K$42)+('Data Tool'!$F$9*'Data and Formulas'!$K$45)+('Data Tool'!$G$9*'Data and Formulas'!$K$46))))&lt;'Data and Formulas'!$J$54, ('Data Tool'!$D$10/('Data and Formulas'!$K$41+(('Data Tool'!$D$9*'Data and Formulas'!$K$42)+('Data Tool'!$F$9*'Data and Formulas'!$K$45)+('Data Tool'!$G$9*'Data and Formulas'!$K$46)))) &gt;='Data and Formulas'!$I$54), $Y133, IF(AND(('Data Tool'!$D$10/('Data and Formulas'!$K$41+(('Data Tool'!$D$9*'Data and Formulas'!$K$42)+('Data Tool'!$F$9*'Data and Formulas'!$K$45)+('Data Tool'!$G$9*'Data and Formulas'!$K$46))))&lt;'Data and Formulas'!$K$54, ('Data Tool'!$D$10/('Data and Formulas'!$K$41+(('Data Tool'!$D$9*'Data and Formulas'!$K$42)+('Data Tool'!$F$9*'Data and Formulas'!$K$45)+('Data Tool'!$G$9*'Data and Formulas'!$K$46)))) &gt;='Data and Formulas'!$J$54), $Z133, IF(AND(('Data Tool'!$D$10/('Data and Formulas'!$K$41+(('Data Tool'!$D$9*'Data and Formulas'!$K$42)+('Data Tool'!$F$9*'Data and Formulas'!$K$45)+('Data Tool'!$G$9*'Data and Formulas'!$K$46))))&lt;'Data and Formulas'!$L$54, ('Data Tool'!$D$10/('Data and Formulas'!$K$41+(('Data Tool'!$D$9*'Data and Formulas'!$K$42)+('Data Tool'!$F$9*'Data and Formulas'!$K$45)+('Data Tool'!$G$9*'Data and Formulas'!$K$46)))) &gt;='Data and Formulas'!$K$54), $AA133, IF(AND(('Data Tool'!$D$10/('Data and Formulas'!$K$41+(('Data Tool'!$D$9*'Data and Formulas'!$K$42)+('Data Tool'!$F$9*'Data and Formulas'!$K$45)+('Data Tool'!$G$9*'Data and Formulas'!$K$46))))&lt;'Data and Formulas'!$M$54, ('Data Tool'!$D$10/('Data and Formulas'!$K$41+(('Data Tool'!$D$9*'Data and Formulas'!$K$42)+('Data Tool'!$F$9*'Data and Formulas'!$K$45)+('Data Tool'!$G$9*'Data and Formulas'!$K$46)))) &gt;='Data and Formulas'!$L$54), $AB133, IF(AND(('Data Tool'!$D$10/('Data and Formulas'!$K$41+(('Data Tool'!$D$9*'Data and Formulas'!$K$42)+('Data Tool'!$F$9*'Data and Formulas'!$K$45)+('Data Tool'!$G$9*'Data and Formulas'!$K$46))))&lt;'Data and Formulas'!$N$54, ('Data Tool'!$D$10/('Data and Formulas'!$K$41+(('Data Tool'!$D$9*'Data and Formulas'!$K$42)+('Data Tool'!$F$9*'Data and Formulas'!$K$45)+('Data Tool'!$G$9*'Data and Formulas'!$K$46)))) &gt;='Data and Formulas'!$M$54), $AC133, IF(AND(('Data Tool'!$D$10/('Data and Formulas'!$K$41+(('Data Tool'!$D$9*'Data and Formulas'!$K$42)+('Data Tool'!$F$9*'Data and Formulas'!$K$45)+('Data Tool'!$G$9*'Data and Formulas'!$K$46))))&lt;'Data and Formulas'!$O$54, ('Data Tool'!$D$10/('Data and Formulas'!$K$41+(('Data Tool'!$D$9*'Data and Formulas'!$K$42)+('Data Tool'!$F$9*'Data and Formulas'!$K$45)+('Data Tool'!$G$9*'Data and Formulas'!$K$46)))) &gt;='Data and Formulas'!$N$54), $AD133, IF(('Data Tool'!$D$10/('Data and Formulas'!$K$41+(('Data Tool'!$D$9*'Data and Formulas'!$K$42)+('Data Tool'!$F$9*'Data and Formulas'!$K$45)+('Data Tool'!$G$9*'Data and Formulas'!$K$46))))&gt;='Data and Formulas'!$O$54, $AE133))))))))))</f>
        <v>0.1</v>
      </c>
      <c r="T133" s="48">
        <v>0.2</v>
      </c>
      <c r="U133" s="49"/>
      <c r="V133" s="4">
        <v>0.4</v>
      </c>
      <c r="W133" s="4">
        <v>0.1</v>
      </c>
      <c r="X133" s="4">
        <v>0</v>
      </c>
      <c r="Y133" s="4">
        <v>0.1</v>
      </c>
      <c r="Z133" s="4">
        <v>0.1</v>
      </c>
      <c r="AA133" s="4">
        <v>0.1</v>
      </c>
      <c r="AB133" s="4">
        <v>0</v>
      </c>
      <c r="AC133" s="4">
        <v>0.2</v>
      </c>
      <c r="AD133" s="4">
        <v>0.2</v>
      </c>
      <c r="AE133" s="190">
        <v>0.4</v>
      </c>
    </row>
    <row r="134" spans="2:31">
      <c r="B134" s="189" t="s">
        <v>36</v>
      </c>
      <c r="C134" s="29">
        <f t="shared" ref="C134:P134" si="21">C118/C$124</f>
        <v>3.0178837555886736E-2</v>
      </c>
      <c r="D134" s="29">
        <f t="shared" si="21"/>
        <v>2.9959810010960906E-2</v>
      </c>
      <c r="E134" s="29">
        <f t="shared" si="21"/>
        <v>3.180778032036613E-2</v>
      </c>
      <c r="F134" s="29">
        <f t="shared" si="21"/>
        <v>3.2087733549959384E-2</v>
      </c>
      <c r="G134" s="29">
        <f t="shared" si="21"/>
        <v>3.0835205227690423E-2</v>
      </c>
      <c r="H134" s="29">
        <f t="shared" si="21"/>
        <v>3.1085154483798044E-2</v>
      </c>
      <c r="I134" s="29">
        <f t="shared" si="21"/>
        <v>3.3248623464633628E-2</v>
      </c>
      <c r="J134" s="29">
        <f t="shared" si="21"/>
        <v>2.9385414800215011E-2</v>
      </c>
      <c r="K134" s="29">
        <f t="shared" si="21"/>
        <v>2.8429392574180517E-2</v>
      </c>
      <c r="L134" s="29">
        <f t="shared" si="21"/>
        <v>2.7997469155330589E-2</v>
      </c>
      <c r="M134" s="29">
        <f t="shared" si="21"/>
        <v>2.838468720821662E-2</v>
      </c>
      <c r="N134" s="29">
        <f t="shared" si="21"/>
        <v>3.2483104425550469E-2</v>
      </c>
      <c r="O134" s="29">
        <f t="shared" si="21"/>
        <v>3.0875482429412956E-2</v>
      </c>
      <c r="P134" s="192">
        <f t="shared" si="21"/>
        <v>3.5204184268758799E-2</v>
      </c>
      <c r="R134" s="204">
        <v>42278</v>
      </c>
      <c r="S134" s="47">
        <f>IF(('Data Tool'!$D$10/('Data and Formulas'!$K$41+(('Data Tool'!$D$9*'Data and Formulas'!$K$42)+('Data Tool'!$F$9*'Data and Formulas'!$K$45)+('Data Tool'!$G$9*'Data and Formulas'!$K$46))))&lt;'Data and Formulas'!$G$54, $V134, IF(AND(('Data Tool'!$D$10/('Data and Formulas'!$K$41+(('Data Tool'!$D$9*'Data and Formulas'!$K$42)+('Data Tool'!$F$9*'Data and Formulas'!$K$45)+('Data Tool'!$G$9*'Data and Formulas'!$K$46))))&lt;'Data and Formulas'!$H$54, ('Data Tool'!$D$10/('Data and Formulas'!$K$41+(('Data Tool'!$D$9*'Data and Formulas'!$K$42)+('Data Tool'!$F$9*'Data and Formulas'!$K$45)+('Data Tool'!$G$9*'Data and Formulas'!$K$46)))) &gt;='Data and Formulas'!$G$54), $W134, IF(AND(('Data Tool'!$D$10/('Data and Formulas'!$K$41+(('Data Tool'!$D$9*'Data and Formulas'!$K$42)+('Data Tool'!$F$9*'Data and Formulas'!$K$45)+('Data Tool'!$G$9*'Data and Formulas'!$K$46))))&lt;'Data and Formulas'!$I$54, ('Data Tool'!$D$10/('Data and Formulas'!$K$41+(('Data Tool'!$D$9*'Data and Formulas'!$K$42)+('Data Tool'!$F$9*'Data and Formulas'!$K$45)+('Data Tool'!$G$9*'Data and Formulas'!$K$46)))) &gt;='Data and Formulas'!$H$54), $X134, IF(AND(('Data Tool'!$D$10/('Data and Formulas'!$K$41+(('Data Tool'!$D$9*'Data and Formulas'!$K$42)+('Data Tool'!$F$9*'Data and Formulas'!$K$45)+('Data Tool'!$G$9*'Data and Formulas'!$K$46))))&lt;'Data and Formulas'!$J$54, ('Data Tool'!$D$10/('Data and Formulas'!$K$41+(('Data Tool'!$D$9*'Data and Formulas'!$K$42)+('Data Tool'!$F$9*'Data and Formulas'!$K$45)+('Data Tool'!$G$9*'Data and Formulas'!$K$46)))) &gt;='Data and Formulas'!$I$54), $Y134, IF(AND(('Data Tool'!$D$10/('Data and Formulas'!$K$41+(('Data Tool'!$D$9*'Data and Formulas'!$K$42)+('Data Tool'!$F$9*'Data and Formulas'!$K$45)+('Data Tool'!$G$9*'Data and Formulas'!$K$46))))&lt;'Data and Formulas'!$K$54, ('Data Tool'!$D$10/('Data and Formulas'!$K$41+(('Data Tool'!$D$9*'Data and Formulas'!$K$42)+('Data Tool'!$F$9*'Data and Formulas'!$K$45)+('Data Tool'!$G$9*'Data and Formulas'!$K$46)))) &gt;='Data and Formulas'!$J$54), $Z134, IF(AND(('Data Tool'!$D$10/('Data and Formulas'!$K$41+(('Data Tool'!$D$9*'Data and Formulas'!$K$42)+('Data Tool'!$F$9*'Data and Formulas'!$K$45)+('Data Tool'!$G$9*'Data and Formulas'!$K$46))))&lt;'Data and Formulas'!$L$54, ('Data Tool'!$D$10/('Data and Formulas'!$K$41+(('Data Tool'!$D$9*'Data and Formulas'!$K$42)+('Data Tool'!$F$9*'Data and Formulas'!$K$45)+('Data Tool'!$G$9*'Data and Formulas'!$K$46)))) &gt;='Data and Formulas'!$K$54), $AA134, IF(AND(('Data Tool'!$D$10/('Data and Formulas'!$K$41+(('Data Tool'!$D$9*'Data and Formulas'!$K$42)+('Data Tool'!$F$9*'Data and Formulas'!$K$45)+('Data Tool'!$G$9*'Data and Formulas'!$K$46))))&lt;'Data and Formulas'!$M$54, ('Data Tool'!$D$10/('Data and Formulas'!$K$41+(('Data Tool'!$D$9*'Data and Formulas'!$K$42)+('Data Tool'!$F$9*'Data and Formulas'!$K$45)+('Data Tool'!$G$9*'Data and Formulas'!$K$46)))) &gt;='Data and Formulas'!$L$54), $AB134, IF(AND(('Data Tool'!$D$10/('Data and Formulas'!$K$41+(('Data Tool'!$D$9*'Data and Formulas'!$K$42)+('Data Tool'!$F$9*'Data and Formulas'!$K$45)+('Data Tool'!$G$9*'Data and Formulas'!$K$46))))&lt;'Data and Formulas'!$N$54, ('Data Tool'!$D$10/('Data and Formulas'!$K$41+(('Data Tool'!$D$9*'Data and Formulas'!$K$42)+('Data Tool'!$F$9*'Data and Formulas'!$K$45)+('Data Tool'!$G$9*'Data and Formulas'!$K$46)))) &gt;='Data and Formulas'!$M$54), $AC134, IF(AND(('Data Tool'!$D$10/('Data and Formulas'!$K$41+(('Data Tool'!$D$9*'Data and Formulas'!$K$42)+('Data Tool'!$F$9*'Data and Formulas'!$K$45)+('Data Tool'!$G$9*'Data and Formulas'!$K$46))))&lt;'Data and Formulas'!$O$54, ('Data Tool'!$D$10/('Data and Formulas'!$K$41+(('Data Tool'!$D$9*'Data and Formulas'!$K$42)+('Data Tool'!$F$9*'Data and Formulas'!$K$45)+('Data Tool'!$G$9*'Data and Formulas'!$K$46)))) &gt;='Data and Formulas'!$N$54), $AD134, IF(('Data Tool'!$D$10/('Data and Formulas'!$K$41+(('Data Tool'!$D$9*'Data and Formulas'!$K$42)+('Data Tool'!$F$9*'Data and Formulas'!$K$45)+('Data Tool'!$G$9*'Data and Formulas'!$K$46))))&gt;='Data and Formulas'!$O$54, $AE134))))))))))</f>
        <v>0.1</v>
      </c>
      <c r="T134" s="48">
        <v>0.2</v>
      </c>
      <c r="U134" s="49"/>
      <c r="V134" s="4">
        <v>0.3</v>
      </c>
      <c r="W134" s="4">
        <v>0.2</v>
      </c>
      <c r="X134" s="4">
        <v>0.1</v>
      </c>
      <c r="Y134" s="4">
        <v>0.1</v>
      </c>
      <c r="Z134" s="4">
        <v>0.2</v>
      </c>
      <c r="AA134" s="4">
        <v>0.1</v>
      </c>
      <c r="AB134" s="4">
        <v>0</v>
      </c>
      <c r="AC134" s="4">
        <v>0.2</v>
      </c>
      <c r="AD134" s="4">
        <v>0.2</v>
      </c>
      <c r="AE134" s="190">
        <v>0.4</v>
      </c>
    </row>
    <row r="135" spans="2:31">
      <c r="B135" s="189" t="s">
        <v>37</v>
      </c>
      <c r="C135" s="29">
        <f t="shared" ref="C135:P135" si="22">C119/C$124</f>
        <v>0.13077496274217587</v>
      </c>
      <c r="D135" s="29">
        <f t="shared" si="22"/>
        <v>0.13043478260869568</v>
      </c>
      <c r="E135" s="29">
        <f t="shared" si="22"/>
        <v>0.14919908466819223</v>
      </c>
      <c r="F135" s="29">
        <f t="shared" si="22"/>
        <v>0.14317627944760358</v>
      </c>
      <c r="G135" s="29">
        <f t="shared" si="22"/>
        <v>0.14171942005309374</v>
      </c>
      <c r="H135" s="29">
        <f t="shared" si="22"/>
        <v>0.12660135644310477</v>
      </c>
      <c r="I135" s="29">
        <f t="shared" si="22"/>
        <v>0.1238881829733164</v>
      </c>
      <c r="J135" s="29">
        <f t="shared" si="22"/>
        <v>0.12596308905214118</v>
      </c>
      <c r="K135" s="29">
        <f t="shared" si="22"/>
        <v>0.11107658847289109</v>
      </c>
      <c r="L135" s="29">
        <f t="shared" si="22"/>
        <v>0.13634925656437835</v>
      </c>
      <c r="M135" s="29">
        <f t="shared" si="22"/>
        <v>0.13389355742296918</v>
      </c>
      <c r="N135" s="29">
        <f t="shared" si="22"/>
        <v>0.12579027686941358</v>
      </c>
      <c r="O135" s="29">
        <f t="shared" si="22"/>
        <v>0.14300223440991267</v>
      </c>
      <c r="P135" s="192">
        <f t="shared" si="22"/>
        <v>0.11486622409977872</v>
      </c>
      <c r="R135" s="204">
        <v>42309</v>
      </c>
      <c r="S135" s="47">
        <f>IF(('Data Tool'!$D$10/('Data and Formulas'!$K$41+(('Data Tool'!$D$9*'Data and Formulas'!$K$42)+('Data Tool'!$F$9*'Data and Formulas'!$K$45)+('Data Tool'!$G$9*'Data and Formulas'!$K$46))))&lt;'Data and Formulas'!$G$54, $V135, IF(AND(('Data Tool'!$D$10/('Data and Formulas'!$K$41+(('Data Tool'!$D$9*'Data and Formulas'!$K$42)+('Data Tool'!$F$9*'Data and Formulas'!$K$45)+('Data Tool'!$G$9*'Data and Formulas'!$K$46))))&lt;'Data and Formulas'!$H$54, ('Data Tool'!$D$10/('Data and Formulas'!$K$41+(('Data Tool'!$D$9*'Data and Formulas'!$K$42)+('Data Tool'!$F$9*'Data and Formulas'!$K$45)+('Data Tool'!$G$9*'Data and Formulas'!$K$46)))) &gt;='Data and Formulas'!$G$54), $W135, IF(AND(('Data Tool'!$D$10/('Data and Formulas'!$K$41+(('Data Tool'!$D$9*'Data and Formulas'!$K$42)+('Data Tool'!$F$9*'Data and Formulas'!$K$45)+('Data Tool'!$G$9*'Data and Formulas'!$K$46))))&lt;'Data and Formulas'!$I$54, ('Data Tool'!$D$10/('Data and Formulas'!$K$41+(('Data Tool'!$D$9*'Data and Formulas'!$K$42)+('Data Tool'!$F$9*'Data and Formulas'!$K$45)+('Data Tool'!$G$9*'Data and Formulas'!$K$46)))) &gt;='Data and Formulas'!$H$54), $X135, IF(AND(('Data Tool'!$D$10/('Data and Formulas'!$K$41+(('Data Tool'!$D$9*'Data and Formulas'!$K$42)+('Data Tool'!$F$9*'Data and Formulas'!$K$45)+('Data Tool'!$G$9*'Data and Formulas'!$K$46))))&lt;'Data and Formulas'!$J$54, ('Data Tool'!$D$10/('Data and Formulas'!$K$41+(('Data Tool'!$D$9*'Data and Formulas'!$K$42)+('Data Tool'!$F$9*'Data and Formulas'!$K$45)+('Data Tool'!$G$9*'Data and Formulas'!$K$46)))) &gt;='Data and Formulas'!$I$54), $Y135, IF(AND(('Data Tool'!$D$10/('Data and Formulas'!$K$41+(('Data Tool'!$D$9*'Data and Formulas'!$K$42)+('Data Tool'!$F$9*'Data and Formulas'!$K$45)+('Data Tool'!$G$9*'Data and Formulas'!$K$46))))&lt;'Data and Formulas'!$K$54, ('Data Tool'!$D$10/('Data and Formulas'!$K$41+(('Data Tool'!$D$9*'Data and Formulas'!$K$42)+('Data Tool'!$F$9*'Data and Formulas'!$K$45)+('Data Tool'!$G$9*'Data and Formulas'!$K$46)))) &gt;='Data and Formulas'!$J$54), $Z135, IF(AND(('Data Tool'!$D$10/('Data and Formulas'!$K$41+(('Data Tool'!$D$9*'Data and Formulas'!$K$42)+('Data Tool'!$F$9*'Data and Formulas'!$K$45)+('Data Tool'!$G$9*'Data and Formulas'!$K$46))))&lt;'Data and Formulas'!$L$54, ('Data Tool'!$D$10/('Data and Formulas'!$K$41+(('Data Tool'!$D$9*'Data and Formulas'!$K$42)+('Data Tool'!$F$9*'Data and Formulas'!$K$45)+('Data Tool'!$G$9*'Data and Formulas'!$K$46)))) &gt;='Data and Formulas'!$K$54), $AA135, IF(AND(('Data Tool'!$D$10/('Data and Formulas'!$K$41+(('Data Tool'!$D$9*'Data and Formulas'!$K$42)+('Data Tool'!$F$9*'Data and Formulas'!$K$45)+('Data Tool'!$G$9*'Data and Formulas'!$K$46))))&lt;'Data and Formulas'!$M$54, ('Data Tool'!$D$10/('Data and Formulas'!$K$41+(('Data Tool'!$D$9*'Data and Formulas'!$K$42)+('Data Tool'!$F$9*'Data and Formulas'!$K$45)+('Data Tool'!$G$9*'Data and Formulas'!$K$46)))) &gt;='Data and Formulas'!$L$54), $AB135, IF(AND(('Data Tool'!$D$10/('Data and Formulas'!$K$41+(('Data Tool'!$D$9*'Data and Formulas'!$K$42)+('Data Tool'!$F$9*'Data and Formulas'!$K$45)+('Data Tool'!$G$9*'Data and Formulas'!$K$46))))&lt;'Data and Formulas'!$N$54, ('Data Tool'!$D$10/('Data and Formulas'!$K$41+(('Data Tool'!$D$9*'Data and Formulas'!$K$42)+('Data Tool'!$F$9*'Data and Formulas'!$K$45)+('Data Tool'!$G$9*'Data and Formulas'!$K$46)))) &gt;='Data and Formulas'!$M$54), $AC135, IF(AND(('Data Tool'!$D$10/('Data and Formulas'!$K$41+(('Data Tool'!$D$9*'Data and Formulas'!$K$42)+('Data Tool'!$F$9*'Data and Formulas'!$K$45)+('Data Tool'!$G$9*'Data and Formulas'!$K$46))))&lt;'Data and Formulas'!$O$54, ('Data Tool'!$D$10/('Data and Formulas'!$K$41+(('Data Tool'!$D$9*'Data and Formulas'!$K$42)+('Data Tool'!$F$9*'Data and Formulas'!$K$45)+('Data Tool'!$G$9*'Data and Formulas'!$K$46)))) &gt;='Data and Formulas'!$N$54), $AD135, IF(('Data Tool'!$D$10/('Data and Formulas'!$K$41+(('Data Tool'!$D$9*'Data and Formulas'!$K$42)+('Data Tool'!$F$9*'Data and Formulas'!$K$45)+('Data Tool'!$G$9*'Data and Formulas'!$K$46))))&gt;='Data and Formulas'!$O$54, $AE135))))))))))</f>
        <v>0.3</v>
      </c>
      <c r="T135" s="48">
        <v>0.4</v>
      </c>
      <c r="U135" s="49"/>
      <c r="V135" s="4">
        <v>0.5</v>
      </c>
      <c r="W135" s="4">
        <v>0.3</v>
      </c>
      <c r="X135" s="4">
        <v>0.3</v>
      </c>
      <c r="Y135" s="4">
        <v>0.3</v>
      </c>
      <c r="Z135" s="4">
        <v>0.4</v>
      </c>
      <c r="AA135" s="4">
        <v>0.4</v>
      </c>
      <c r="AB135" s="4">
        <v>0.3</v>
      </c>
      <c r="AC135" s="4">
        <v>0.4</v>
      </c>
      <c r="AD135" s="4">
        <v>0.4</v>
      </c>
      <c r="AE135" s="190">
        <v>0.5</v>
      </c>
    </row>
    <row r="136" spans="2:31">
      <c r="B136" s="189" t="s">
        <v>38</v>
      </c>
      <c r="C136" s="29">
        <f t="shared" ref="C136:P136" si="23">C120/C$124</f>
        <v>1.3599105812220567E-2</v>
      </c>
      <c r="D136" s="29">
        <f t="shared" si="23"/>
        <v>1.3701132626963829E-2</v>
      </c>
      <c r="E136" s="29">
        <f t="shared" si="23"/>
        <v>8.0091533180778034E-3</v>
      </c>
      <c r="F136" s="29">
        <f t="shared" si="23"/>
        <v>6.295694557270512E-3</v>
      </c>
      <c r="G136" s="29">
        <f t="shared" si="23"/>
        <v>1.2660812742495406E-2</v>
      </c>
      <c r="H136" s="29">
        <f t="shared" si="23"/>
        <v>2.3926149208741521E-2</v>
      </c>
      <c r="I136" s="29">
        <f t="shared" si="23"/>
        <v>3.6001694197373992E-3</v>
      </c>
      <c r="J136" s="29">
        <f t="shared" si="23"/>
        <v>1.6484500985486469E-2</v>
      </c>
      <c r="K136" s="29">
        <f t="shared" si="23"/>
        <v>2.0817150846667701E-2</v>
      </c>
      <c r="L136" s="29">
        <f t="shared" si="23"/>
        <v>1.2496045555204048E-2</v>
      </c>
      <c r="M136" s="29">
        <f t="shared" si="23"/>
        <v>1.3258636788048552E-2</v>
      </c>
      <c r="N136" s="29">
        <f t="shared" si="23"/>
        <v>3.0521037715282319E-3</v>
      </c>
      <c r="O136" s="29">
        <f t="shared" si="23"/>
        <v>1.7265894779605932E-2</v>
      </c>
      <c r="P136" s="192">
        <f t="shared" si="23"/>
        <v>1.3679340173003419E-2</v>
      </c>
      <c r="R136" s="204">
        <v>42339</v>
      </c>
      <c r="S136" s="47">
        <f>IF(('Data Tool'!$D$10/('Data and Formulas'!$K$41+(('Data Tool'!$D$9*'Data and Formulas'!$K$42)+('Data Tool'!$F$9*'Data and Formulas'!$K$45)+('Data Tool'!$G$9*'Data and Formulas'!$K$46))))&lt;'Data and Formulas'!$G$54, $V136, IF(AND(('Data Tool'!$D$10/('Data and Formulas'!$K$41+(('Data Tool'!$D$9*'Data and Formulas'!$K$42)+('Data Tool'!$F$9*'Data and Formulas'!$K$45)+('Data Tool'!$G$9*'Data and Formulas'!$K$46))))&lt;'Data and Formulas'!$H$54, ('Data Tool'!$D$10/('Data and Formulas'!$K$41+(('Data Tool'!$D$9*'Data and Formulas'!$K$42)+('Data Tool'!$F$9*'Data and Formulas'!$K$45)+('Data Tool'!$G$9*'Data and Formulas'!$K$46)))) &gt;='Data and Formulas'!$G$54), $W136, IF(AND(('Data Tool'!$D$10/('Data and Formulas'!$K$41+(('Data Tool'!$D$9*'Data and Formulas'!$K$42)+('Data Tool'!$F$9*'Data and Formulas'!$K$45)+('Data Tool'!$G$9*'Data and Formulas'!$K$46))))&lt;'Data and Formulas'!$I$54, ('Data Tool'!$D$10/('Data and Formulas'!$K$41+(('Data Tool'!$D$9*'Data and Formulas'!$K$42)+('Data Tool'!$F$9*'Data and Formulas'!$K$45)+('Data Tool'!$G$9*'Data and Formulas'!$K$46)))) &gt;='Data and Formulas'!$H$54), $X136, IF(AND(('Data Tool'!$D$10/('Data and Formulas'!$K$41+(('Data Tool'!$D$9*'Data and Formulas'!$K$42)+('Data Tool'!$F$9*'Data and Formulas'!$K$45)+('Data Tool'!$G$9*'Data and Formulas'!$K$46))))&lt;'Data and Formulas'!$J$54, ('Data Tool'!$D$10/('Data and Formulas'!$K$41+(('Data Tool'!$D$9*'Data and Formulas'!$K$42)+('Data Tool'!$F$9*'Data and Formulas'!$K$45)+('Data Tool'!$G$9*'Data and Formulas'!$K$46)))) &gt;='Data and Formulas'!$I$54), $Y136, IF(AND(('Data Tool'!$D$10/('Data and Formulas'!$K$41+(('Data Tool'!$D$9*'Data and Formulas'!$K$42)+('Data Tool'!$F$9*'Data and Formulas'!$K$45)+('Data Tool'!$G$9*'Data and Formulas'!$K$46))))&lt;'Data and Formulas'!$K$54, ('Data Tool'!$D$10/('Data and Formulas'!$K$41+(('Data Tool'!$D$9*'Data and Formulas'!$K$42)+('Data Tool'!$F$9*'Data and Formulas'!$K$45)+('Data Tool'!$G$9*'Data and Formulas'!$K$46)))) &gt;='Data and Formulas'!$J$54), $Z136, IF(AND(('Data Tool'!$D$10/('Data and Formulas'!$K$41+(('Data Tool'!$D$9*'Data and Formulas'!$K$42)+('Data Tool'!$F$9*'Data and Formulas'!$K$45)+('Data Tool'!$G$9*'Data and Formulas'!$K$46))))&lt;'Data and Formulas'!$L$54, ('Data Tool'!$D$10/('Data and Formulas'!$K$41+(('Data Tool'!$D$9*'Data and Formulas'!$K$42)+('Data Tool'!$F$9*'Data and Formulas'!$K$45)+('Data Tool'!$G$9*'Data and Formulas'!$K$46)))) &gt;='Data and Formulas'!$K$54), $AA136, IF(AND(('Data Tool'!$D$10/('Data and Formulas'!$K$41+(('Data Tool'!$D$9*'Data and Formulas'!$K$42)+('Data Tool'!$F$9*'Data and Formulas'!$K$45)+('Data Tool'!$G$9*'Data and Formulas'!$K$46))))&lt;'Data and Formulas'!$M$54, ('Data Tool'!$D$10/('Data and Formulas'!$K$41+(('Data Tool'!$D$9*'Data and Formulas'!$K$42)+('Data Tool'!$F$9*'Data and Formulas'!$K$45)+('Data Tool'!$G$9*'Data and Formulas'!$K$46)))) &gt;='Data and Formulas'!$L$54), $AB136, IF(AND(('Data Tool'!$D$10/('Data and Formulas'!$K$41+(('Data Tool'!$D$9*'Data and Formulas'!$K$42)+('Data Tool'!$F$9*'Data and Formulas'!$K$45)+('Data Tool'!$G$9*'Data and Formulas'!$K$46))))&lt;'Data and Formulas'!$N$54, ('Data Tool'!$D$10/('Data and Formulas'!$K$41+(('Data Tool'!$D$9*'Data and Formulas'!$K$42)+('Data Tool'!$F$9*'Data and Formulas'!$K$45)+('Data Tool'!$G$9*'Data and Formulas'!$K$46)))) &gt;='Data and Formulas'!$M$54), $AC136, IF(AND(('Data Tool'!$D$10/('Data and Formulas'!$K$41+(('Data Tool'!$D$9*'Data and Formulas'!$K$42)+('Data Tool'!$F$9*'Data and Formulas'!$K$45)+('Data Tool'!$G$9*'Data and Formulas'!$K$46))))&lt;'Data and Formulas'!$O$54, ('Data Tool'!$D$10/('Data and Formulas'!$K$41+(('Data Tool'!$D$9*'Data and Formulas'!$K$42)+('Data Tool'!$F$9*'Data and Formulas'!$K$45)+('Data Tool'!$G$9*'Data and Formulas'!$K$46)))) &gt;='Data and Formulas'!$N$54), $AD136, IF(('Data Tool'!$D$10/('Data and Formulas'!$K$41+(('Data Tool'!$D$9*'Data and Formulas'!$K$42)+('Data Tool'!$F$9*'Data and Formulas'!$K$45)+('Data Tool'!$G$9*'Data and Formulas'!$K$46))))&gt;='Data and Formulas'!$O$54, $AE136))))))))))</f>
        <v>0.4</v>
      </c>
      <c r="T136" s="48">
        <v>0.5</v>
      </c>
      <c r="U136" s="49"/>
      <c r="V136" s="4">
        <v>0.5</v>
      </c>
      <c r="W136" s="4">
        <v>0.3</v>
      </c>
      <c r="X136" s="4">
        <v>0.2</v>
      </c>
      <c r="Y136" s="4">
        <v>0.4</v>
      </c>
      <c r="Z136" s="4">
        <v>0.4</v>
      </c>
      <c r="AA136" s="4">
        <v>0.3</v>
      </c>
      <c r="AB136" s="4">
        <v>0.3</v>
      </c>
      <c r="AC136" s="4">
        <v>0.5</v>
      </c>
      <c r="AD136" s="4">
        <v>0.5</v>
      </c>
      <c r="AE136" s="190">
        <v>0.8</v>
      </c>
    </row>
    <row r="137" spans="2:31">
      <c r="B137" s="189" t="s">
        <v>39</v>
      </c>
      <c r="C137" s="29">
        <f t="shared" ref="C137:P137" si="24">C121/C$124</f>
        <v>8.5506706408345762E-2</v>
      </c>
      <c r="D137" s="29">
        <f t="shared" si="24"/>
        <v>8.5495067592254295E-2</v>
      </c>
      <c r="E137" s="29">
        <f t="shared" si="24"/>
        <v>8.832951945080092E-2</v>
      </c>
      <c r="F137" s="29">
        <f t="shared" si="24"/>
        <v>8.7733549959382623E-2</v>
      </c>
      <c r="G137" s="29">
        <f t="shared" si="24"/>
        <v>8.7400449254645698E-2</v>
      </c>
      <c r="H137" s="29">
        <f t="shared" si="24"/>
        <v>7.9314242652599856E-2</v>
      </c>
      <c r="I137" s="29">
        <f t="shared" si="24"/>
        <v>8.3650995340957227E-2</v>
      </c>
      <c r="J137" s="29">
        <f t="shared" si="24"/>
        <v>8.4572657229887119E-2</v>
      </c>
      <c r="K137" s="29">
        <f t="shared" si="24"/>
        <v>9.2745067578064319E-2</v>
      </c>
      <c r="L137" s="29">
        <f t="shared" si="24"/>
        <v>8.225245175577349E-2</v>
      </c>
      <c r="M137" s="29">
        <f t="shared" si="24"/>
        <v>8.1792717086834735E-2</v>
      </c>
      <c r="N137" s="29">
        <f t="shared" si="24"/>
        <v>8.0444735120994107E-2</v>
      </c>
      <c r="O137" s="29">
        <f t="shared" si="24"/>
        <v>8.4704448507007923E-2</v>
      </c>
      <c r="P137" s="192">
        <f t="shared" si="24"/>
        <v>9.6358881512774081E-2</v>
      </c>
      <c r="R137" s="204">
        <v>42370</v>
      </c>
      <c r="S137" s="47">
        <f>IF(('Data Tool'!$D$10/('Data and Formulas'!$K$41+(('Data Tool'!$D$9*'Data and Formulas'!$K$42)+('Data Tool'!$F$9*'Data and Formulas'!$K$45)+('Data Tool'!$G$9*'Data and Formulas'!$K$46))))&lt;'Data and Formulas'!$G$54, $V137, IF(AND(('Data Tool'!$D$10/('Data and Formulas'!$K$41+(('Data Tool'!$D$9*'Data and Formulas'!$K$42)+('Data Tool'!$F$9*'Data and Formulas'!$K$45)+('Data Tool'!$G$9*'Data and Formulas'!$K$46))))&lt;'Data and Formulas'!$H$54, ('Data Tool'!$D$10/('Data and Formulas'!$K$41+(('Data Tool'!$D$9*'Data and Formulas'!$K$42)+('Data Tool'!$F$9*'Data and Formulas'!$K$45)+('Data Tool'!$G$9*'Data and Formulas'!$K$46)))) &gt;='Data and Formulas'!$G$54), $W137, IF(AND(('Data Tool'!$D$10/('Data and Formulas'!$K$41+(('Data Tool'!$D$9*'Data and Formulas'!$K$42)+('Data Tool'!$F$9*'Data and Formulas'!$K$45)+('Data Tool'!$G$9*'Data and Formulas'!$K$46))))&lt;'Data and Formulas'!$I$54, ('Data Tool'!$D$10/('Data and Formulas'!$K$41+(('Data Tool'!$D$9*'Data and Formulas'!$K$42)+('Data Tool'!$F$9*'Data and Formulas'!$K$45)+('Data Tool'!$G$9*'Data and Formulas'!$K$46)))) &gt;='Data and Formulas'!$H$54), $X137, IF(AND(('Data Tool'!$D$10/('Data and Formulas'!$K$41+(('Data Tool'!$D$9*'Data and Formulas'!$K$42)+('Data Tool'!$F$9*'Data and Formulas'!$K$45)+('Data Tool'!$G$9*'Data and Formulas'!$K$46))))&lt;'Data and Formulas'!$J$54, ('Data Tool'!$D$10/('Data and Formulas'!$K$41+(('Data Tool'!$D$9*'Data and Formulas'!$K$42)+('Data Tool'!$F$9*'Data and Formulas'!$K$45)+('Data Tool'!$G$9*'Data and Formulas'!$K$46)))) &gt;='Data and Formulas'!$I$54), $Y137, IF(AND(('Data Tool'!$D$10/('Data and Formulas'!$K$41+(('Data Tool'!$D$9*'Data and Formulas'!$K$42)+('Data Tool'!$F$9*'Data and Formulas'!$K$45)+('Data Tool'!$G$9*'Data and Formulas'!$K$46))))&lt;'Data and Formulas'!$K$54, ('Data Tool'!$D$10/('Data and Formulas'!$K$41+(('Data Tool'!$D$9*'Data and Formulas'!$K$42)+('Data Tool'!$F$9*'Data and Formulas'!$K$45)+('Data Tool'!$G$9*'Data and Formulas'!$K$46)))) &gt;='Data and Formulas'!$J$54), $Z137, IF(AND(('Data Tool'!$D$10/('Data and Formulas'!$K$41+(('Data Tool'!$D$9*'Data and Formulas'!$K$42)+('Data Tool'!$F$9*'Data and Formulas'!$K$45)+('Data Tool'!$G$9*'Data and Formulas'!$K$46))))&lt;'Data and Formulas'!$L$54, ('Data Tool'!$D$10/('Data and Formulas'!$K$41+(('Data Tool'!$D$9*'Data and Formulas'!$K$42)+('Data Tool'!$F$9*'Data and Formulas'!$K$45)+('Data Tool'!$G$9*'Data and Formulas'!$K$46)))) &gt;='Data and Formulas'!$K$54), $AA137, IF(AND(('Data Tool'!$D$10/('Data and Formulas'!$K$41+(('Data Tool'!$D$9*'Data and Formulas'!$K$42)+('Data Tool'!$F$9*'Data and Formulas'!$K$45)+('Data Tool'!$G$9*'Data and Formulas'!$K$46))))&lt;'Data and Formulas'!$M$54, ('Data Tool'!$D$10/('Data and Formulas'!$K$41+(('Data Tool'!$D$9*'Data and Formulas'!$K$42)+('Data Tool'!$F$9*'Data and Formulas'!$K$45)+('Data Tool'!$G$9*'Data and Formulas'!$K$46)))) &gt;='Data and Formulas'!$L$54), $AB137, IF(AND(('Data Tool'!$D$10/('Data and Formulas'!$K$41+(('Data Tool'!$D$9*'Data and Formulas'!$K$42)+('Data Tool'!$F$9*'Data and Formulas'!$K$45)+('Data Tool'!$G$9*'Data and Formulas'!$K$46))))&lt;'Data and Formulas'!$N$54, ('Data Tool'!$D$10/('Data and Formulas'!$K$41+(('Data Tool'!$D$9*'Data and Formulas'!$K$42)+('Data Tool'!$F$9*'Data and Formulas'!$K$45)+('Data Tool'!$G$9*'Data and Formulas'!$K$46)))) &gt;='Data and Formulas'!$M$54), $AC137, IF(AND(('Data Tool'!$D$10/('Data and Formulas'!$K$41+(('Data Tool'!$D$9*'Data and Formulas'!$K$42)+('Data Tool'!$F$9*'Data and Formulas'!$K$45)+('Data Tool'!$G$9*'Data and Formulas'!$K$46))))&lt;'Data and Formulas'!$O$54, ('Data Tool'!$D$10/('Data and Formulas'!$K$41+(('Data Tool'!$D$9*'Data and Formulas'!$K$42)+('Data Tool'!$F$9*'Data and Formulas'!$K$45)+('Data Tool'!$G$9*'Data and Formulas'!$K$46)))) &gt;='Data and Formulas'!$N$54), $AD137, IF(('Data Tool'!$D$10/('Data and Formulas'!$K$41+(('Data Tool'!$D$9*'Data and Formulas'!$K$42)+('Data Tool'!$F$9*'Data and Formulas'!$K$45)+('Data Tool'!$G$9*'Data and Formulas'!$K$46))))&gt;='Data and Formulas'!$O$54, $AE137))))))))))</f>
        <v>0.6</v>
      </c>
      <c r="T137" s="48">
        <v>0.6</v>
      </c>
      <c r="U137" s="49"/>
      <c r="V137" s="4">
        <v>0.7</v>
      </c>
      <c r="W137" s="4">
        <v>0.5</v>
      </c>
      <c r="X137" s="4">
        <v>0.5</v>
      </c>
      <c r="Y137" s="4">
        <v>0.6</v>
      </c>
      <c r="Z137" s="4">
        <v>0.6</v>
      </c>
      <c r="AA137" s="4">
        <v>0.5</v>
      </c>
      <c r="AB137" s="4">
        <v>0.5</v>
      </c>
      <c r="AC137" s="4">
        <v>0.7</v>
      </c>
      <c r="AD137" s="4">
        <v>0.7</v>
      </c>
      <c r="AE137" s="190">
        <v>0.7</v>
      </c>
    </row>
    <row r="138" spans="2:31">
      <c r="B138" s="189" t="s">
        <v>40</v>
      </c>
      <c r="C138" s="29">
        <f t="shared" ref="C138:P138" si="25">C122/C$124</f>
        <v>7.5633383010432195E-2</v>
      </c>
      <c r="D138" s="29">
        <f t="shared" si="25"/>
        <v>7.5995615637559383E-2</v>
      </c>
      <c r="E138" s="29">
        <f t="shared" si="25"/>
        <v>6.7963386727688785E-2</v>
      </c>
      <c r="F138" s="29">
        <f t="shared" si="25"/>
        <v>7.7173030056864336E-2</v>
      </c>
      <c r="G138" s="29">
        <f t="shared" si="25"/>
        <v>6.8817643455176644E-2</v>
      </c>
      <c r="H138" s="29">
        <f t="shared" si="25"/>
        <v>7.5169555388093445E-2</v>
      </c>
      <c r="I138" s="29">
        <f t="shared" si="25"/>
        <v>7.9839051249470577E-2</v>
      </c>
      <c r="J138" s="29">
        <f t="shared" si="25"/>
        <v>8.4214298512811314E-2</v>
      </c>
      <c r="K138" s="29">
        <f t="shared" si="25"/>
        <v>7.1461861115426434E-2</v>
      </c>
      <c r="L138" s="29">
        <f t="shared" si="25"/>
        <v>7.7823473584308758E-2</v>
      </c>
      <c r="M138" s="29">
        <f t="shared" si="25"/>
        <v>7.5816993464052296E-2</v>
      </c>
      <c r="N138" s="29">
        <f t="shared" si="25"/>
        <v>7.4776542402441679E-2</v>
      </c>
      <c r="O138" s="29">
        <f t="shared" si="25"/>
        <v>7.1907373552711762E-2</v>
      </c>
      <c r="P138" s="192">
        <f t="shared" si="25"/>
        <v>7.885737276201972E-2</v>
      </c>
      <c r="R138" s="204">
        <v>42401</v>
      </c>
      <c r="S138" s="47">
        <f>IF(('Data Tool'!$D$10/('Data and Formulas'!$K$41+(('Data Tool'!$D$9*'Data and Formulas'!$K$42)+('Data Tool'!$F$9*'Data and Formulas'!$K$45)+('Data Tool'!$G$9*'Data and Formulas'!$K$46))))&lt;'Data and Formulas'!$G$54, $V138, IF(AND(('Data Tool'!$D$10/('Data and Formulas'!$K$41+(('Data Tool'!$D$9*'Data and Formulas'!$K$42)+('Data Tool'!$F$9*'Data and Formulas'!$K$45)+('Data Tool'!$G$9*'Data and Formulas'!$K$46))))&lt;'Data and Formulas'!$H$54, ('Data Tool'!$D$10/('Data and Formulas'!$K$41+(('Data Tool'!$D$9*'Data and Formulas'!$K$42)+('Data Tool'!$F$9*'Data and Formulas'!$K$45)+('Data Tool'!$G$9*'Data and Formulas'!$K$46)))) &gt;='Data and Formulas'!$G$54), $W138, IF(AND(('Data Tool'!$D$10/('Data and Formulas'!$K$41+(('Data Tool'!$D$9*'Data and Formulas'!$K$42)+('Data Tool'!$F$9*'Data and Formulas'!$K$45)+('Data Tool'!$G$9*'Data and Formulas'!$K$46))))&lt;'Data and Formulas'!$I$54, ('Data Tool'!$D$10/('Data and Formulas'!$K$41+(('Data Tool'!$D$9*'Data and Formulas'!$K$42)+('Data Tool'!$F$9*'Data and Formulas'!$K$45)+('Data Tool'!$G$9*'Data and Formulas'!$K$46)))) &gt;='Data and Formulas'!$H$54), $X138, IF(AND(('Data Tool'!$D$10/('Data and Formulas'!$K$41+(('Data Tool'!$D$9*'Data and Formulas'!$K$42)+('Data Tool'!$F$9*'Data and Formulas'!$K$45)+('Data Tool'!$G$9*'Data and Formulas'!$K$46))))&lt;'Data and Formulas'!$J$54, ('Data Tool'!$D$10/('Data and Formulas'!$K$41+(('Data Tool'!$D$9*'Data and Formulas'!$K$42)+('Data Tool'!$F$9*'Data and Formulas'!$K$45)+('Data Tool'!$G$9*'Data and Formulas'!$K$46)))) &gt;='Data and Formulas'!$I$54), $Y138, IF(AND(('Data Tool'!$D$10/('Data and Formulas'!$K$41+(('Data Tool'!$D$9*'Data and Formulas'!$K$42)+('Data Tool'!$F$9*'Data and Formulas'!$K$45)+('Data Tool'!$G$9*'Data and Formulas'!$K$46))))&lt;'Data and Formulas'!$K$54, ('Data Tool'!$D$10/('Data and Formulas'!$K$41+(('Data Tool'!$D$9*'Data and Formulas'!$K$42)+('Data Tool'!$F$9*'Data and Formulas'!$K$45)+('Data Tool'!$G$9*'Data and Formulas'!$K$46)))) &gt;='Data and Formulas'!$J$54), $Z138, IF(AND(('Data Tool'!$D$10/('Data and Formulas'!$K$41+(('Data Tool'!$D$9*'Data and Formulas'!$K$42)+('Data Tool'!$F$9*'Data and Formulas'!$K$45)+('Data Tool'!$G$9*'Data and Formulas'!$K$46))))&lt;'Data and Formulas'!$L$54, ('Data Tool'!$D$10/('Data and Formulas'!$K$41+(('Data Tool'!$D$9*'Data and Formulas'!$K$42)+('Data Tool'!$F$9*'Data and Formulas'!$K$45)+('Data Tool'!$G$9*'Data and Formulas'!$K$46)))) &gt;='Data and Formulas'!$K$54), $AA138, IF(AND(('Data Tool'!$D$10/('Data and Formulas'!$K$41+(('Data Tool'!$D$9*'Data and Formulas'!$K$42)+('Data Tool'!$F$9*'Data and Formulas'!$K$45)+('Data Tool'!$G$9*'Data and Formulas'!$K$46))))&lt;'Data and Formulas'!$M$54, ('Data Tool'!$D$10/('Data and Formulas'!$K$41+(('Data Tool'!$D$9*'Data and Formulas'!$K$42)+('Data Tool'!$F$9*'Data and Formulas'!$K$45)+('Data Tool'!$G$9*'Data and Formulas'!$K$46)))) &gt;='Data and Formulas'!$L$54), $AB138, IF(AND(('Data Tool'!$D$10/('Data and Formulas'!$K$41+(('Data Tool'!$D$9*'Data and Formulas'!$K$42)+('Data Tool'!$F$9*'Data and Formulas'!$K$45)+('Data Tool'!$G$9*'Data and Formulas'!$K$46))))&lt;'Data and Formulas'!$N$54, ('Data Tool'!$D$10/('Data and Formulas'!$K$41+(('Data Tool'!$D$9*'Data and Formulas'!$K$42)+('Data Tool'!$F$9*'Data and Formulas'!$K$45)+('Data Tool'!$G$9*'Data and Formulas'!$K$46)))) &gt;='Data and Formulas'!$M$54), $AC138, IF(AND(('Data Tool'!$D$10/('Data and Formulas'!$K$41+(('Data Tool'!$D$9*'Data and Formulas'!$K$42)+('Data Tool'!$F$9*'Data and Formulas'!$K$45)+('Data Tool'!$G$9*'Data and Formulas'!$K$46))))&lt;'Data and Formulas'!$O$54, ('Data Tool'!$D$10/('Data and Formulas'!$K$41+(('Data Tool'!$D$9*'Data and Formulas'!$K$42)+('Data Tool'!$F$9*'Data and Formulas'!$K$45)+('Data Tool'!$G$9*'Data and Formulas'!$K$46)))) &gt;='Data and Formulas'!$N$54), $AD138, IF(('Data Tool'!$D$10/('Data and Formulas'!$K$41+(('Data Tool'!$D$9*'Data and Formulas'!$K$42)+('Data Tool'!$F$9*'Data and Formulas'!$K$45)+('Data Tool'!$G$9*'Data and Formulas'!$K$46))))&gt;='Data and Formulas'!$O$54, $AE138))))))))))</f>
        <v>0.6</v>
      </c>
      <c r="T138" s="48">
        <v>0.6</v>
      </c>
      <c r="U138" s="49"/>
      <c r="V138" s="4">
        <v>0.7</v>
      </c>
      <c r="W138" s="4">
        <v>0.5</v>
      </c>
      <c r="X138" s="4">
        <v>0.5</v>
      </c>
      <c r="Y138" s="4">
        <v>0.6</v>
      </c>
      <c r="Z138" s="4">
        <v>0.6</v>
      </c>
      <c r="AA138" s="4">
        <v>0.5</v>
      </c>
      <c r="AB138" s="4">
        <v>0.5</v>
      </c>
      <c r="AC138" s="4">
        <v>0.7</v>
      </c>
      <c r="AD138" s="4">
        <v>0.7</v>
      </c>
      <c r="AE138" s="190">
        <v>0.7</v>
      </c>
    </row>
    <row r="139" spans="2:31" ht="15.75" thickBot="1">
      <c r="B139" s="193" t="s">
        <v>41</v>
      </c>
      <c r="C139" s="195">
        <f t="shared" ref="C139:P139" si="26">C123/C$124</f>
        <v>0.13189269746646795</v>
      </c>
      <c r="D139" s="195">
        <f t="shared" si="26"/>
        <v>0.13317500913408845</v>
      </c>
      <c r="E139" s="195">
        <f t="shared" si="26"/>
        <v>0.11189931350114417</v>
      </c>
      <c r="F139" s="195">
        <f t="shared" si="26"/>
        <v>0.12043054427294882</v>
      </c>
      <c r="G139" s="195">
        <f t="shared" si="26"/>
        <v>0.1360016336532571</v>
      </c>
      <c r="H139" s="195">
        <f t="shared" si="26"/>
        <v>0.1303692539562924</v>
      </c>
      <c r="I139" s="195">
        <f t="shared" si="26"/>
        <v>0.11859381617958492</v>
      </c>
      <c r="J139" s="195">
        <f t="shared" si="26"/>
        <v>0.12667980648629279</v>
      </c>
      <c r="K139" s="195">
        <f t="shared" si="26"/>
        <v>0.14401118533478327</v>
      </c>
      <c r="L139" s="195">
        <f t="shared" si="26"/>
        <v>0.14030370136032899</v>
      </c>
      <c r="M139" s="195">
        <f t="shared" si="26"/>
        <v>0.14453781512605043</v>
      </c>
      <c r="N139" s="195">
        <f t="shared" si="26"/>
        <v>0.1327665140614781</v>
      </c>
      <c r="O139" s="195">
        <f t="shared" si="26"/>
        <v>0.12492382693479585</v>
      </c>
      <c r="P139" s="196">
        <f t="shared" si="26"/>
        <v>0.10903238784952726</v>
      </c>
      <c r="R139" s="204">
        <v>42430</v>
      </c>
      <c r="S139" s="47">
        <f>IF(('Data Tool'!$D$10/('Data and Formulas'!$K$41+(('Data Tool'!$D$9*'Data and Formulas'!$K$42)+('Data Tool'!$F$9*'Data and Formulas'!$K$45)+('Data Tool'!$G$9*'Data and Formulas'!$K$46))))&lt;'Data and Formulas'!$G$54, $V139, IF(AND(('Data Tool'!$D$10/('Data and Formulas'!$K$41+(('Data Tool'!$D$9*'Data and Formulas'!$K$42)+('Data Tool'!$F$9*'Data and Formulas'!$K$45)+('Data Tool'!$G$9*'Data and Formulas'!$K$46))))&lt;'Data and Formulas'!$H$54, ('Data Tool'!$D$10/('Data and Formulas'!$K$41+(('Data Tool'!$D$9*'Data and Formulas'!$K$42)+('Data Tool'!$F$9*'Data and Formulas'!$K$45)+('Data Tool'!$G$9*'Data and Formulas'!$K$46)))) &gt;='Data and Formulas'!$G$54), $W139, IF(AND(('Data Tool'!$D$10/('Data and Formulas'!$K$41+(('Data Tool'!$D$9*'Data and Formulas'!$K$42)+('Data Tool'!$F$9*'Data and Formulas'!$K$45)+('Data Tool'!$G$9*'Data and Formulas'!$K$46))))&lt;'Data and Formulas'!$I$54, ('Data Tool'!$D$10/('Data and Formulas'!$K$41+(('Data Tool'!$D$9*'Data and Formulas'!$K$42)+('Data Tool'!$F$9*'Data and Formulas'!$K$45)+('Data Tool'!$G$9*'Data and Formulas'!$K$46)))) &gt;='Data and Formulas'!$H$54), $X139, IF(AND(('Data Tool'!$D$10/('Data and Formulas'!$K$41+(('Data Tool'!$D$9*'Data and Formulas'!$K$42)+('Data Tool'!$F$9*'Data and Formulas'!$K$45)+('Data Tool'!$G$9*'Data and Formulas'!$K$46))))&lt;'Data and Formulas'!$J$54, ('Data Tool'!$D$10/('Data and Formulas'!$K$41+(('Data Tool'!$D$9*'Data and Formulas'!$K$42)+('Data Tool'!$F$9*'Data and Formulas'!$K$45)+('Data Tool'!$G$9*'Data and Formulas'!$K$46)))) &gt;='Data and Formulas'!$I$54), $Y139, IF(AND(('Data Tool'!$D$10/('Data and Formulas'!$K$41+(('Data Tool'!$D$9*'Data and Formulas'!$K$42)+('Data Tool'!$F$9*'Data and Formulas'!$K$45)+('Data Tool'!$G$9*'Data and Formulas'!$K$46))))&lt;'Data and Formulas'!$K$54, ('Data Tool'!$D$10/('Data and Formulas'!$K$41+(('Data Tool'!$D$9*'Data and Formulas'!$K$42)+('Data Tool'!$F$9*'Data and Formulas'!$K$45)+('Data Tool'!$G$9*'Data and Formulas'!$K$46)))) &gt;='Data and Formulas'!$J$54), $Z139, IF(AND(('Data Tool'!$D$10/('Data and Formulas'!$K$41+(('Data Tool'!$D$9*'Data and Formulas'!$K$42)+('Data Tool'!$F$9*'Data and Formulas'!$K$45)+('Data Tool'!$G$9*'Data and Formulas'!$K$46))))&lt;'Data and Formulas'!$L$54, ('Data Tool'!$D$10/('Data and Formulas'!$K$41+(('Data Tool'!$D$9*'Data and Formulas'!$K$42)+('Data Tool'!$F$9*'Data and Formulas'!$K$45)+('Data Tool'!$G$9*'Data and Formulas'!$K$46)))) &gt;='Data and Formulas'!$K$54), $AA139, IF(AND(('Data Tool'!$D$10/('Data and Formulas'!$K$41+(('Data Tool'!$D$9*'Data and Formulas'!$K$42)+('Data Tool'!$F$9*'Data and Formulas'!$K$45)+('Data Tool'!$G$9*'Data and Formulas'!$K$46))))&lt;'Data and Formulas'!$M$54, ('Data Tool'!$D$10/('Data and Formulas'!$K$41+(('Data Tool'!$D$9*'Data and Formulas'!$K$42)+('Data Tool'!$F$9*'Data and Formulas'!$K$45)+('Data Tool'!$G$9*'Data and Formulas'!$K$46)))) &gt;='Data and Formulas'!$L$54), $AB139, IF(AND(('Data Tool'!$D$10/('Data and Formulas'!$K$41+(('Data Tool'!$D$9*'Data and Formulas'!$K$42)+('Data Tool'!$F$9*'Data and Formulas'!$K$45)+('Data Tool'!$G$9*'Data and Formulas'!$K$46))))&lt;'Data and Formulas'!$N$54, ('Data Tool'!$D$10/('Data and Formulas'!$K$41+(('Data Tool'!$D$9*'Data and Formulas'!$K$42)+('Data Tool'!$F$9*'Data and Formulas'!$K$45)+('Data Tool'!$G$9*'Data and Formulas'!$K$46)))) &gt;='Data and Formulas'!$M$54), $AC139, IF(AND(('Data Tool'!$D$10/('Data and Formulas'!$K$41+(('Data Tool'!$D$9*'Data and Formulas'!$K$42)+('Data Tool'!$F$9*'Data and Formulas'!$K$45)+('Data Tool'!$G$9*'Data and Formulas'!$K$46))))&lt;'Data and Formulas'!$O$54, ('Data Tool'!$D$10/('Data and Formulas'!$K$41+(('Data Tool'!$D$9*'Data and Formulas'!$K$42)+('Data Tool'!$F$9*'Data and Formulas'!$K$45)+('Data Tool'!$G$9*'Data and Formulas'!$K$46)))) &gt;='Data and Formulas'!$N$54), $AD139, IF(('Data Tool'!$D$10/('Data and Formulas'!$K$41+(('Data Tool'!$D$9*'Data and Formulas'!$K$42)+('Data Tool'!$F$9*'Data and Formulas'!$K$45)+('Data Tool'!$G$9*'Data and Formulas'!$K$46))))&gt;='Data and Formulas'!$O$54, $AE139))))))))))</f>
        <v>0.6</v>
      </c>
      <c r="T139" s="48">
        <v>0.8</v>
      </c>
      <c r="U139" s="49"/>
      <c r="V139" s="4">
        <v>0.7</v>
      </c>
      <c r="W139" s="4">
        <v>0.5</v>
      </c>
      <c r="X139" s="4">
        <v>0.5</v>
      </c>
      <c r="Y139" s="4">
        <v>0.6</v>
      </c>
      <c r="Z139" s="4">
        <v>0.7</v>
      </c>
      <c r="AA139" s="4">
        <v>0.6</v>
      </c>
      <c r="AB139" s="4">
        <v>0.5</v>
      </c>
      <c r="AC139" s="4">
        <v>0.8</v>
      </c>
      <c r="AD139" s="4">
        <v>0.8</v>
      </c>
      <c r="AE139" s="190">
        <v>1</v>
      </c>
    </row>
    <row r="140" spans="2:31">
      <c r="R140" s="204">
        <v>42461</v>
      </c>
      <c r="S140" s="47">
        <f>IF(('Data Tool'!$D$10/('Data and Formulas'!$K$41+(('Data Tool'!$D$9*'Data and Formulas'!$K$42)+('Data Tool'!$F$9*'Data and Formulas'!$K$45)+('Data Tool'!$G$9*'Data and Formulas'!$K$46))))&lt;'Data and Formulas'!$G$54, $V140, IF(AND(('Data Tool'!$D$10/('Data and Formulas'!$K$41+(('Data Tool'!$D$9*'Data and Formulas'!$K$42)+('Data Tool'!$F$9*'Data and Formulas'!$K$45)+('Data Tool'!$G$9*'Data and Formulas'!$K$46))))&lt;'Data and Formulas'!$H$54, ('Data Tool'!$D$10/('Data and Formulas'!$K$41+(('Data Tool'!$D$9*'Data and Formulas'!$K$42)+('Data Tool'!$F$9*'Data and Formulas'!$K$45)+('Data Tool'!$G$9*'Data and Formulas'!$K$46)))) &gt;='Data and Formulas'!$G$54), $W140, IF(AND(('Data Tool'!$D$10/('Data and Formulas'!$K$41+(('Data Tool'!$D$9*'Data and Formulas'!$K$42)+('Data Tool'!$F$9*'Data and Formulas'!$K$45)+('Data Tool'!$G$9*'Data and Formulas'!$K$46))))&lt;'Data and Formulas'!$I$54, ('Data Tool'!$D$10/('Data and Formulas'!$K$41+(('Data Tool'!$D$9*'Data and Formulas'!$K$42)+('Data Tool'!$F$9*'Data and Formulas'!$K$45)+('Data Tool'!$G$9*'Data and Formulas'!$K$46)))) &gt;='Data and Formulas'!$H$54), $X140, IF(AND(('Data Tool'!$D$10/('Data and Formulas'!$K$41+(('Data Tool'!$D$9*'Data and Formulas'!$K$42)+('Data Tool'!$F$9*'Data and Formulas'!$K$45)+('Data Tool'!$G$9*'Data and Formulas'!$K$46))))&lt;'Data and Formulas'!$J$54, ('Data Tool'!$D$10/('Data and Formulas'!$K$41+(('Data Tool'!$D$9*'Data and Formulas'!$K$42)+('Data Tool'!$F$9*'Data and Formulas'!$K$45)+('Data Tool'!$G$9*'Data and Formulas'!$K$46)))) &gt;='Data and Formulas'!$I$54), $Y140, IF(AND(('Data Tool'!$D$10/('Data and Formulas'!$K$41+(('Data Tool'!$D$9*'Data and Formulas'!$K$42)+('Data Tool'!$F$9*'Data and Formulas'!$K$45)+('Data Tool'!$G$9*'Data and Formulas'!$K$46))))&lt;'Data and Formulas'!$K$54, ('Data Tool'!$D$10/('Data and Formulas'!$K$41+(('Data Tool'!$D$9*'Data and Formulas'!$K$42)+('Data Tool'!$F$9*'Data and Formulas'!$K$45)+('Data Tool'!$G$9*'Data and Formulas'!$K$46)))) &gt;='Data and Formulas'!$J$54), $Z140, IF(AND(('Data Tool'!$D$10/('Data and Formulas'!$K$41+(('Data Tool'!$D$9*'Data and Formulas'!$K$42)+('Data Tool'!$F$9*'Data and Formulas'!$K$45)+('Data Tool'!$G$9*'Data and Formulas'!$K$46))))&lt;'Data and Formulas'!$L$54, ('Data Tool'!$D$10/('Data and Formulas'!$K$41+(('Data Tool'!$D$9*'Data and Formulas'!$K$42)+('Data Tool'!$F$9*'Data and Formulas'!$K$45)+('Data Tool'!$G$9*'Data and Formulas'!$K$46)))) &gt;='Data and Formulas'!$K$54), $AA140, IF(AND(('Data Tool'!$D$10/('Data and Formulas'!$K$41+(('Data Tool'!$D$9*'Data and Formulas'!$K$42)+('Data Tool'!$F$9*'Data and Formulas'!$K$45)+('Data Tool'!$G$9*'Data and Formulas'!$K$46))))&lt;'Data and Formulas'!$M$54, ('Data Tool'!$D$10/('Data and Formulas'!$K$41+(('Data Tool'!$D$9*'Data and Formulas'!$K$42)+('Data Tool'!$F$9*'Data and Formulas'!$K$45)+('Data Tool'!$G$9*'Data and Formulas'!$K$46)))) &gt;='Data and Formulas'!$L$54), $AB140, IF(AND(('Data Tool'!$D$10/('Data and Formulas'!$K$41+(('Data Tool'!$D$9*'Data and Formulas'!$K$42)+('Data Tool'!$F$9*'Data and Formulas'!$K$45)+('Data Tool'!$G$9*'Data and Formulas'!$K$46))))&lt;'Data and Formulas'!$N$54, ('Data Tool'!$D$10/('Data and Formulas'!$K$41+(('Data Tool'!$D$9*'Data and Formulas'!$K$42)+('Data Tool'!$F$9*'Data and Formulas'!$K$45)+('Data Tool'!$G$9*'Data and Formulas'!$K$46)))) &gt;='Data and Formulas'!$M$54), $AC140, IF(AND(('Data Tool'!$D$10/('Data and Formulas'!$K$41+(('Data Tool'!$D$9*'Data and Formulas'!$K$42)+('Data Tool'!$F$9*'Data and Formulas'!$K$45)+('Data Tool'!$G$9*'Data and Formulas'!$K$46))))&lt;'Data and Formulas'!$O$54, ('Data Tool'!$D$10/('Data and Formulas'!$K$41+(('Data Tool'!$D$9*'Data and Formulas'!$K$42)+('Data Tool'!$F$9*'Data and Formulas'!$K$45)+('Data Tool'!$G$9*'Data and Formulas'!$K$46)))) &gt;='Data and Formulas'!$N$54), $AD140, IF(('Data Tool'!$D$10/('Data and Formulas'!$K$41+(('Data Tool'!$D$9*'Data and Formulas'!$K$42)+('Data Tool'!$F$9*'Data and Formulas'!$K$45)+('Data Tool'!$G$9*'Data and Formulas'!$K$46))))&gt;='Data and Formulas'!$O$54, $AE140))))))))))</f>
        <v>0.6</v>
      </c>
      <c r="T140" s="48">
        <v>0.7</v>
      </c>
      <c r="U140" s="49"/>
      <c r="V140" s="4">
        <v>0.7</v>
      </c>
      <c r="W140" s="4">
        <v>0.6</v>
      </c>
      <c r="X140" s="4">
        <v>0.5</v>
      </c>
      <c r="Y140" s="4">
        <v>0.6</v>
      </c>
      <c r="Z140" s="4">
        <v>0.7</v>
      </c>
      <c r="AA140" s="4">
        <v>0.6</v>
      </c>
      <c r="AB140" s="4">
        <v>0.6</v>
      </c>
      <c r="AC140" s="4">
        <v>0.7</v>
      </c>
      <c r="AD140" s="4">
        <v>0.7</v>
      </c>
      <c r="AE140" s="190">
        <v>0.8</v>
      </c>
    </row>
    <row r="141" spans="2:31">
      <c r="R141" s="204">
        <v>42491</v>
      </c>
      <c r="S141" s="47">
        <f>IF(('Data Tool'!$D$10/('Data and Formulas'!$K$41+(('Data Tool'!$D$9*'Data and Formulas'!$K$42)+('Data Tool'!$F$9*'Data and Formulas'!$K$45)+('Data Tool'!$G$9*'Data and Formulas'!$K$46))))&lt;'Data and Formulas'!$G$54, $V141, IF(AND(('Data Tool'!$D$10/('Data and Formulas'!$K$41+(('Data Tool'!$D$9*'Data and Formulas'!$K$42)+('Data Tool'!$F$9*'Data and Formulas'!$K$45)+('Data Tool'!$G$9*'Data and Formulas'!$K$46))))&lt;'Data and Formulas'!$H$54, ('Data Tool'!$D$10/('Data and Formulas'!$K$41+(('Data Tool'!$D$9*'Data and Formulas'!$K$42)+('Data Tool'!$F$9*'Data and Formulas'!$K$45)+('Data Tool'!$G$9*'Data and Formulas'!$K$46)))) &gt;='Data and Formulas'!$G$54), $W141, IF(AND(('Data Tool'!$D$10/('Data and Formulas'!$K$41+(('Data Tool'!$D$9*'Data and Formulas'!$K$42)+('Data Tool'!$F$9*'Data and Formulas'!$K$45)+('Data Tool'!$G$9*'Data and Formulas'!$K$46))))&lt;'Data and Formulas'!$I$54, ('Data Tool'!$D$10/('Data and Formulas'!$K$41+(('Data Tool'!$D$9*'Data and Formulas'!$K$42)+('Data Tool'!$F$9*'Data and Formulas'!$K$45)+('Data Tool'!$G$9*'Data and Formulas'!$K$46)))) &gt;='Data and Formulas'!$H$54), $X141, IF(AND(('Data Tool'!$D$10/('Data and Formulas'!$K$41+(('Data Tool'!$D$9*'Data and Formulas'!$K$42)+('Data Tool'!$F$9*'Data and Formulas'!$K$45)+('Data Tool'!$G$9*'Data and Formulas'!$K$46))))&lt;'Data and Formulas'!$J$54, ('Data Tool'!$D$10/('Data and Formulas'!$K$41+(('Data Tool'!$D$9*'Data and Formulas'!$K$42)+('Data Tool'!$F$9*'Data and Formulas'!$K$45)+('Data Tool'!$G$9*'Data and Formulas'!$K$46)))) &gt;='Data and Formulas'!$I$54), $Y141, IF(AND(('Data Tool'!$D$10/('Data and Formulas'!$K$41+(('Data Tool'!$D$9*'Data and Formulas'!$K$42)+('Data Tool'!$F$9*'Data and Formulas'!$K$45)+('Data Tool'!$G$9*'Data and Formulas'!$K$46))))&lt;'Data and Formulas'!$K$54, ('Data Tool'!$D$10/('Data and Formulas'!$K$41+(('Data Tool'!$D$9*'Data and Formulas'!$K$42)+('Data Tool'!$F$9*'Data and Formulas'!$K$45)+('Data Tool'!$G$9*'Data and Formulas'!$K$46)))) &gt;='Data and Formulas'!$J$54), $Z141, IF(AND(('Data Tool'!$D$10/('Data and Formulas'!$K$41+(('Data Tool'!$D$9*'Data and Formulas'!$K$42)+('Data Tool'!$F$9*'Data and Formulas'!$K$45)+('Data Tool'!$G$9*'Data and Formulas'!$K$46))))&lt;'Data and Formulas'!$L$54, ('Data Tool'!$D$10/('Data and Formulas'!$K$41+(('Data Tool'!$D$9*'Data and Formulas'!$K$42)+('Data Tool'!$F$9*'Data and Formulas'!$K$45)+('Data Tool'!$G$9*'Data and Formulas'!$K$46)))) &gt;='Data and Formulas'!$K$54), $AA141, IF(AND(('Data Tool'!$D$10/('Data and Formulas'!$K$41+(('Data Tool'!$D$9*'Data and Formulas'!$K$42)+('Data Tool'!$F$9*'Data and Formulas'!$K$45)+('Data Tool'!$G$9*'Data and Formulas'!$K$46))))&lt;'Data and Formulas'!$M$54, ('Data Tool'!$D$10/('Data and Formulas'!$K$41+(('Data Tool'!$D$9*'Data and Formulas'!$K$42)+('Data Tool'!$F$9*'Data and Formulas'!$K$45)+('Data Tool'!$G$9*'Data and Formulas'!$K$46)))) &gt;='Data and Formulas'!$L$54), $AB141, IF(AND(('Data Tool'!$D$10/('Data and Formulas'!$K$41+(('Data Tool'!$D$9*'Data and Formulas'!$K$42)+('Data Tool'!$F$9*'Data and Formulas'!$K$45)+('Data Tool'!$G$9*'Data and Formulas'!$K$46))))&lt;'Data and Formulas'!$N$54, ('Data Tool'!$D$10/('Data and Formulas'!$K$41+(('Data Tool'!$D$9*'Data and Formulas'!$K$42)+('Data Tool'!$F$9*'Data and Formulas'!$K$45)+('Data Tool'!$G$9*'Data and Formulas'!$K$46)))) &gt;='Data and Formulas'!$M$54), $AC141, IF(AND(('Data Tool'!$D$10/('Data and Formulas'!$K$41+(('Data Tool'!$D$9*'Data and Formulas'!$K$42)+('Data Tool'!$F$9*'Data and Formulas'!$K$45)+('Data Tool'!$G$9*'Data and Formulas'!$K$46))))&lt;'Data and Formulas'!$O$54, ('Data Tool'!$D$10/('Data and Formulas'!$K$41+(('Data Tool'!$D$9*'Data and Formulas'!$K$42)+('Data Tool'!$F$9*'Data and Formulas'!$K$45)+('Data Tool'!$G$9*'Data and Formulas'!$K$46)))) &gt;='Data and Formulas'!$N$54), $AD141, IF(('Data Tool'!$D$10/('Data and Formulas'!$K$41+(('Data Tool'!$D$9*'Data and Formulas'!$K$42)+('Data Tool'!$F$9*'Data and Formulas'!$K$45)+('Data Tool'!$G$9*'Data and Formulas'!$K$46))))&gt;='Data and Formulas'!$O$54, $AE141))))))))))</f>
        <v>0.7</v>
      </c>
      <c r="T141" s="48">
        <v>0.7</v>
      </c>
      <c r="U141" s="49"/>
      <c r="V141" s="4">
        <v>0.8</v>
      </c>
      <c r="W141" s="4">
        <v>0.6</v>
      </c>
      <c r="X141" s="4">
        <v>0.6</v>
      </c>
      <c r="Y141" s="4">
        <v>0.7</v>
      </c>
      <c r="Z141" s="4">
        <v>0.7</v>
      </c>
      <c r="AA141" s="4">
        <v>0.7</v>
      </c>
      <c r="AB141" s="4">
        <v>0.6</v>
      </c>
      <c r="AC141" s="4">
        <v>0.8</v>
      </c>
      <c r="AD141" s="4">
        <v>0.7</v>
      </c>
      <c r="AE141" s="190">
        <v>0.8</v>
      </c>
    </row>
    <row r="142" spans="2:31">
      <c r="R142" s="204">
        <v>42522</v>
      </c>
      <c r="S142" s="47">
        <f>IF(('Data Tool'!$D$10/('Data and Formulas'!$K$41+(('Data Tool'!$D$9*'Data and Formulas'!$K$42)+('Data Tool'!$F$9*'Data and Formulas'!$K$45)+('Data Tool'!$G$9*'Data and Formulas'!$K$46))))&lt;'Data and Formulas'!$G$54, $V142, IF(AND(('Data Tool'!$D$10/('Data and Formulas'!$K$41+(('Data Tool'!$D$9*'Data and Formulas'!$K$42)+('Data Tool'!$F$9*'Data and Formulas'!$K$45)+('Data Tool'!$G$9*'Data and Formulas'!$K$46))))&lt;'Data and Formulas'!$H$54, ('Data Tool'!$D$10/('Data and Formulas'!$K$41+(('Data Tool'!$D$9*'Data and Formulas'!$K$42)+('Data Tool'!$F$9*'Data and Formulas'!$K$45)+('Data Tool'!$G$9*'Data and Formulas'!$K$46)))) &gt;='Data and Formulas'!$G$54), $W142, IF(AND(('Data Tool'!$D$10/('Data and Formulas'!$K$41+(('Data Tool'!$D$9*'Data and Formulas'!$K$42)+('Data Tool'!$F$9*'Data and Formulas'!$K$45)+('Data Tool'!$G$9*'Data and Formulas'!$K$46))))&lt;'Data and Formulas'!$I$54, ('Data Tool'!$D$10/('Data and Formulas'!$K$41+(('Data Tool'!$D$9*'Data and Formulas'!$K$42)+('Data Tool'!$F$9*'Data and Formulas'!$K$45)+('Data Tool'!$G$9*'Data and Formulas'!$K$46)))) &gt;='Data and Formulas'!$H$54), $X142, IF(AND(('Data Tool'!$D$10/('Data and Formulas'!$K$41+(('Data Tool'!$D$9*'Data and Formulas'!$K$42)+('Data Tool'!$F$9*'Data and Formulas'!$K$45)+('Data Tool'!$G$9*'Data and Formulas'!$K$46))))&lt;'Data and Formulas'!$J$54, ('Data Tool'!$D$10/('Data and Formulas'!$K$41+(('Data Tool'!$D$9*'Data and Formulas'!$K$42)+('Data Tool'!$F$9*'Data and Formulas'!$K$45)+('Data Tool'!$G$9*'Data and Formulas'!$K$46)))) &gt;='Data and Formulas'!$I$54), $Y142, IF(AND(('Data Tool'!$D$10/('Data and Formulas'!$K$41+(('Data Tool'!$D$9*'Data and Formulas'!$K$42)+('Data Tool'!$F$9*'Data and Formulas'!$K$45)+('Data Tool'!$G$9*'Data and Formulas'!$K$46))))&lt;'Data and Formulas'!$K$54, ('Data Tool'!$D$10/('Data and Formulas'!$K$41+(('Data Tool'!$D$9*'Data and Formulas'!$K$42)+('Data Tool'!$F$9*'Data and Formulas'!$K$45)+('Data Tool'!$G$9*'Data and Formulas'!$K$46)))) &gt;='Data and Formulas'!$J$54), $Z142, IF(AND(('Data Tool'!$D$10/('Data and Formulas'!$K$41+(('Data Tool'!$D$9*'Data and Formulas'!$K$42)+('Data Tool'!$F$9*'Data and Formulas'!$K$45)+('Data Tool'!$G$9*'Data and Formulas'!$K$46))))&lt;'Data and Formulas'!$L$54, ('Data Tool'!$D$10/('Data and Formulas'!$K$41+(('Data Tool'!$D$9*'Data and Formulas'!$K$42)+('Data Tool'!$F$9*'Data and Formulas'!$K$45)+('Data Tool'!$G$9*'Data and Formulas'!$K$46)))) &gt;='Data and Formulas'!$K$54), $AA142, IF(AND(('Data Tool'!$D$10/('Data and Formulas'!$K$41+(('Data Tool'!$D$9*'Data and Formulas'!$K$42)+('Data Tool'!$F$9*'Data and Formulas'!$K$45)+('Data Tool'!$G$9*'Data and Formulas'!$K$46))))&lt;'Data and Formulas'!$M$54, ('Data Tool'!$D$10/('Data and Formulas'!$K$41+(('Data Tool'!$D$9*'Data and Formulas'!$K$42)+('Data Tool'!$F$9*'Data and Formulas'!$K$45)+('Data Tool'!$G$9*'Data and Formulas'!$K$46)))) &gt;='Data and Formulas'!$L$54), $AB142, IF(AND(('Data Tool'!$D$10/('Data and Formulas'!$K$41+(('Data Tool'!$D$9*'Data and Formulas'!$K$42)+('Data Tool'!$F$9*'Data and Formulas'!$K$45)+('Data Tool'!$G$9*'Data and Formulas'!$K$46))))&lt;'Data and Formulas'!$N$54, ('Data Tool'!$D$10/('Data and Formulas'!$K$41+(('Data Tool'!$D$9*'Data and Formulas'!$K$42)+('Data Tool'!$F$9*'Data and Formulas'!$K$45)+('Data Tool'!$G$9*'Data and Formulas'!$K$46)))) &gt;='Data and Formulas'!$M$54), $AC142, IF(AND(('Data Tool'!$D$10/('Data and Formulas'!$K$41+(('Data Tool'!$D$9*'Data and Formulas'!$K$42)+('Data Tool'!$F$9*'Data and Formulas'!$K$45)+('Data Tool'!$G$9*'Data and Formulas'!$K$46))))&lt;'Data and Formulas'!$O$54, ('Data Tool'!$D$10/('Data and Formulas'!$K$41+(('Data Tool'!$D$9*'Data and Formulas'!$K$42)+('Data Tool'!$F$9*'Data and Formulas'!$K$45)+('Data Tool'!$G$9*'Data and Formulas'!$K$46)))) &gt;='Data and Formulas'!$N$54), $AD142, IF(('Data Tool'!$D$10/('Data and Formulas'!$K$41+(('Data Tool'!$D$9*'Data and Formulas'!$K$42)+('Data Tool'!$F$9*'Data and Formulas'!$K$45)+('Data Tool'!$G$9*'Data and Formulas'!$K$46))))&gt;='Data and Formulas'!$O$54, $AE142))))))))))</f>
        <v>0.8</v>
      </c>
      <c r="T142" s="48">
        <v>0.8</v>
      </c>
      <c r="U142" s="49"/>
      <c r="V142" s="4">
        <v>0.8</v>
      </c>
      <c r="W142" s="4">
        <v>0.7</v>
      </c>
      <c r="X142" s="4">
        <v>0.7</v>
      </c>
      <c r="Y142" s="4">
        <v>0.8</v>
      </c>
      <c r="Z142" s="4">
        <v>0.8</v>
      </c>
      <c r="AA142" s="4">
        <v>0.8</v>
      </c>
      <c r="AB142" s="4">
        <v>0.7</v>
      </c>
      <c r="AC142" s="4">
        <v>0.9</v>
      </c>
      <c r="AD142" s="4">
        <v>0.9</v>
      </c>
      <c r="AE142" s="190">
        <v>1</v>
      </c>
    </row>
    <row r="143" spans="2:31">
      <c r="R143" s="204">
        <v>42552</v>
      </c>
      <c r="S143" s="47">
        <f>IF(('Data Tool'!$D$10/('Data and Formulas'!$K$41+(('Data Tool'!$D$9*'Data and Formulas'!$K$42)+('Data Tool'!$F$9*'Data and Formulas'!$K$45)+('Data Tool'!$G$9*'Data and Formulas'!$K$46))))&lt;'Data and Formulas'!$G$54, $V143, IF(AND(('Data Tool'!$D$10/('Data and Formulas'!$K$41+(('Data Tool'!$D$9*'Data and Formulas'!$K$42)+('Data Tool'!$F$9*'Data and Formulas'!$K$45)+('Data Tool'!$G$9*'Data and Formulas'!$K$46))))&lt;'Data and Formulas'!$H$54, ('Data Tool'!$D$10/('Data and Formulas'!$K$41+(('Data Tool'!$D$9*'Data and Formulas'!$K$42)+('Data Tool'!$F$9*'Data and Formulas'!$K$45)+('Data Tool'!$G$9*'Data and Formulas'!$K$46)))) &gt;='Data and Formulas'!$G$54), $W143, IF(AND(('Data Tool'!$D$10/('Data and Formulas'!$K$41+(('Data Tool'!$D$9*'Data and Formulas'!$K$42)+('Data Tool'!$F$9*'Data and Formulas'!$K$45)+('Data Tool'!$G$9*'Data and Formulas'!$K$46))))&lt;'Data and Formulas'!$I$54, ('Data Tool'!$D$10/('Data and Formulas'!$K$41+(('Data Tool'!$D$9*'Data and Formulas'!$K$42)+('Data Tool'!$F$9*'Data and Formulas'!$K$45)+('Data Tool'!$G$9*'Data and Formulas'!$K$46)))) &gt;='Data and Formulas'!$H$54), $X143, IF(AND(('Data Tool'!$D$10/('Data and Formulas'!$K$41+(('Data Tool'!$D$9*'Data and Formulas'!$K$42)+('Data Tool'!$F$9*'Data and Formulas'!$K$45)+('Data Tool'!$G$9*'Data and Formulas'!$K$46))))&lt;'Data and Formulas'!$J$54, ('Data Tool'!$D$10/('Data and Formulas'!$K$41+(('Data Tool'!$D$9*'Data and Formulas'!$K$42)+('Data Tool'!$F$9*'Data and Formulas'!$K$45)+('Data Tool'!$G$9*'Data and Formulas'!$K$46)))) &gt;='Data and Formulas'!$I$54), $Y143, IF(AND(('Data Tool'!$D$10/('Data and Formulas'!$K$41+(('Data Tool'!$D$9*'Data and Formulas'!$K$42)+('Data Tool'!$F$9*'Data and Formulas'!$K$45)+('Data Tool'!$G$9*'Data and Formulas'!$K$46))))&lt;'Data and Formulas'!$K$54, ('Data Tool'!$D$10/('Data and Formulas'!$K$41+(('Data Tool'!$D$9*'Data and Formulas'!$K$42)+('Data Tool'!$F$9*'Data and Formulas'!$K$45)+('Data Tool'!$G$9*'Data and Formulas'!$K$46)))) &gt;='Data and Formulas'!$J$54), $Z143, IF(AND(('Data Tool'!$D$10/('Data and Formulas'!$K$41+(('Data Tool'!$D$9*'Data and Formulas'!$K$42)+('Data Tool'!$F$9*'Data and Formulas'!$K$45)+('Data Tool'!$G$9*'Data and Formulas'!$K$46))))&lt;'Data and Formulas'!$L$54, ('Data Tool'!$D$10/('Data and Formulas'!$K$41+(('Data Tool'!$D$9*'Data and Formulas'!$K$42)+('Data Tool'!$F$9*'Data and Formulas'!$K$45)+('Data Tool'!$G$9*'Data and Formulas'!$K$46)))) &gt;='Data and Formulas'!$K$54), $AA143, IF(AND(('Data Tool'!$D$10/('Data and Formulas'!$K$41+(('Data Tool'!$D$9*'Data and Formulas'!$K$42)+('Data Tool'!$F$9*'Data and Formulas'!$K$45)+('Data Tool'!$G$9*'Data and Formulas'!$K$46))))&lt;'Data and Formulas'!$M$54, ('Data Tool'!$D$10/('Data and Formulas'!$K$41+(('Data Tool'!$D$9*'Data and Formulas'!$K$42)+('Data Tool'!$F$9*'Data and Formulas'!$K$45)+('Data Tool'!$G$9*'Data and Formulas'!$K$46)))) &gt;='Data and Formulas'!$L$54), $AB143, IF(AND(('Data Tool'!$D$10/('Data and Formulas'!$K$41+(('Data Tool'!$D$9*'Data and Formulas'!$K$42)+('Data Tool'!$F$9*'Data and Formulas'!$K$45)+('Data Tool'!$G$9*'Data and Formulas'!$K$46))))&lt;'Data and Formulas'!$N$54, ('Data Tool'!$D$10/('Data and Formulas'!$K$41+(('Data Tool'!$D$9*'Data and Formulas'!$K$42)+('Data Tool'!$F$9*'Data and Formulas'!$K$45)+('Data Tool'!$G$9*'Data and Formulas'!$K$46)))) &gt;='Data and Formulas'!$M$54), $AC143, IF(AND(('Data Tool'!$D$10/('Data and Formulas'!$K$41+(('Data Tool'!$D$9*'Data and Formulas'!$K$42)+('Data Tool'!$F$9*'Data and Formulas'!$K$45)+('Data Tool'!$G$9*'Data and Formulas'!$K$46))))&lt;'Data and Formulas'!$O$54, ('Data Tool'!$D$10/('Data and Formulas'!$K$41+(('Data Tool'!$D$9*'Data and Formulas'!$K$42)+('Data Tool'!$F$9*'Data and Formulas'!$K$45)+('Data Tool'!$G$9*'Data and Formulas'!$K$46)))) &gt;='Data and Formulas'!$N$54), $AD143, IF(('Data Tool'!$D$10/('Data and Formulas'!$K$41+(('Data Tool'!$D$9*'Data and Formulas'!$K$42)+('Data Tool'!$F$9*'Data and Formulas'!$K$45)+('Data Tool'!$G$9*'Data and Formulas'!$K$46))))&gt;='Data and Formulas'!$O$54, $AE143))))))))))</f>
        <v>0.8</v>
      </c>
      <c r="T143" s="48">
        <v>0.9</v>
      </c>
      <c r="U143" s="49"/>
      <c r="V143" s="4">
        <v>0.9</v>
      </c>
      <c r="W143" s="4">
        <v>0.8</v>
      </c>
      <c r="X143" s="4">
        <v>0.7</v>
      </c>
      <c r="Y143" s="4">
        <v>0.8</v>
      </c>
      <c r="Z143" s="4">
        <v>0.8</v>
      </c>
      <c r="AA143" s="4">
        <v>1</v>
      </c>
      <c r="AB143" s="4">
        <v>0.8</v>
      </c>
      <c r="AC143" s="4">
        <v>0.9</v>
      </c>
      <c r="AD143" s="4">
        <v>1</v>
      </c>
      <c r="AE143" s="190">
        <v>1</v>
      </c>
    </row>
    <row r="144" spans="2:31">
      <c r="R144" s="204">
        <v>42583</v>
      </c>
      <c r="S144" s="47">
        <f>IF(('Data Tool'!$D$10/('Data and Formulas'!$K$41+(('Data Tool'!$D$9*'Data and Formulas'!$K$42)+('Data Tool'!$F$9*'Data and Formulas'!$K$45)+('Data Tool'!$G$9*'Data and Formulas'!$K$46))))&lt;'Data and Formulas'!$G$54, $V144, IF(AND(('Data Tool'!$D$10/('Data and Formulas'!$K$41+(('Data Tool'!$D$9*'Data and Formulas'!$K$42)+('Data Tool'!$F$9*'Data and Formulas'!$K$45)+('Data Tool'!$G$9*'Data and Formulas'!$K$46))))&lt;'Data and Formulas'!$H$54, ('Data Tool'!$D$10/('Data and Formulas'!$K$41+(('Data Tool'!$D$9*'Data and Formulas'!$K$42)+('Data Tool'!$F$9*'Data and Formulas'!$K$45)+('Data Tool'!$G$9*'Data and Formulas'!$K$46)))) &gt;='Data and Formulas'!$G$54), $W144, IF(AND(('Data Tool'!$D$10/('Data and Formulas'!$K$41+(('Data Tool'!$D$9*'Data and Formulas'!$K$42)+('Data Tool'!$F$9*'Data and Formulas'!$K$45)+('Data Tool'!$G$9*'Data and Formulas'!$K$46))))&lt;'Data and Formulas'!$I$54, ('Data Tool'!$D$10/('Data and Formulas'!$K$41+(('Data Tool'!$D$9*'Data and Formulas'!$K$42)+('Data Tool'!$F$9*'Data and Formulas'!$K$45)+('Data Tool'!$G$9*'Data and Formulas'!$K$46)))) &gt;='Data and Formulas'!$H$54), $X144, IF(AND(('Data Tool'!$D$10/('Data and Formulas'!$K$41+(('Data Tool'!$D$9*'Data and Formulas'!$K$42)+('Data Tool'!$F$9*'Data and Formulas'!$K$45)+('Data Tool'!$G$9*'Data and Formulas'!$K$46))))&lt;'Data and Formulas'!$J$54, ('Data Tool'!$D$10/('Data and Formulas'!$K$41+(('Data Tool'!$D$9*'Data and Formulas'!$K$42)+('Data Tool'!$F$9*'Data and Formulas'!$K$45)+('Data Tool'!$G$9*'Data and Formulas'!$K$46)))) &gt;='Data and Formulas'!$I$54), $Y144, IF(AND(('Data Tool'!$D$10/('Data and Formulas'!$K$41+(('Data Tool'!$D$9*'Data and Formulas'!$K$42)+('Data Tool'!$F$9*'Data and Formulas'!$K$45)+('Data Tool'!$G$9*'Data and Formulas'!$K$46))))&lt;'Data and Formulas'!$K$54, ('Data Tool'!$D$10/('Data and Formulas'!$K$41+(('Data Tool'!$D$9*'Data and Formulas'!$K$42)+('Data Tool'!$F$9*'Data and Formulas'!$K$45)+('Data Tool'!$G$9*'Data and Formulas'!$K$46)))) &gt;='Data and Formulas'!$J$54), $Z144, IF(AND(('Data Tool'!$D$10/('Data and Formulas'!$K$41+(('Data Tool'!$D$9*'Data and Formulas'!$K$42)+('Data Tool'!$F$9*'Data and Formulas'!$K$45)+('Data Tool'!$G$9*'Data and Formulas'!$K$46))))&lt;'Data and Formulas'!$L$54, ('Data Tool'!$D$10/('Data and Formulas'!$K$41+(('Data Tool'!$D$9*'Data and Formulas'!$K$42)+('Data Tool'!$F$9*'Data and Formulas'!$K$45)+('Data Tool'!$G$9*'Data and Formulas'!$K$46)))) &gt;='Data and Formulas'!$K$54), $AA144, IF(AND(('Data Tool'!$D$10/('Data and Formulas'!$K$41+(('Data Tool'!$D$9*'Data and Formulas'!$K$42)+('Data Tool'!$F$9*'Data and Formulas'!$K$45)+('Data Tool'!$G$9*'Data and Formulas'!$K$46))))&lt;'Data and Formulas'!$M$54, ('Data Tool'!$D$10/('Data and Formulas'!$K$41+(('Data Tool'!$D$9*'Data and Formulas'!$K$42)+('Data Tool'!$F$9*'Data and Formulas'!$K$45)+('Data Tool'!$G$9*'Data and Formulas'!$K$46)))) &gt;='Data and Formulas'!$L$54), $AB144, IF(AND(('Data Tool'!$D$10/('Data and Formulas'!$K$41+(('Data Tool'!$D$9*'Data and Formulas'!$K$42)+('Data Tool'!$F$9*'Data and Formulas'!$K$45)+('Data Tool'!$G$9*'Data and Formulas'!$K$46))))&lt;'Data and Formulas'!$N$54, ('Data Tool'!$D$10/('Data and Formulas'!$K$41+(('Data Tool'!$D$9*'Data and Formulas'!$K$42)+('Data Tool'!$F$9*'Data and Formulas'!$K$45)+('Data Tool'!$G$9*'Data and Formulas'!$K$46)))) &gt;='Data and Formulas'!$M$54), $AC144, IF(AND(('Data Tool'!$D$10/('Data and Formulas'!$K$41+(('Data Tool'!$D$9*'Data and Formulas'!$K$42)+('Data Tool'!$F$9*'Data and Formulas'!$K$45)+('Data Tool'!$G$9*'Data and Formulas'!$K$46))))&lt;'Data and Formulas'!$O$54, ('Data Tool'!$D$10/('Data and Formulas'!$K$41+(('Data Tool'!$D$9*'Data and Formulas'!$K$42)+('Data Tool'!$F$9*'Data and Formulas'!$K$45)+('Data Tool'!$G$9*'Data and Formulas'!$K$46)))) &gt;='Data and Formulas'!$N$54), $AD144, IF(('Data Tool'!$D$10/('Data and Formulas'!$K$41+(('Data Tool'!$D$9*'Data and Formulas'!$K$42)+('Data Tool'!$F$9*'Data and Formulas'!$K$45)+('Data Tool'!$G$9*'Data and Formulas'!$K$46))))&gt;='Data and Formulas'!$O$54, $AE144))))))))))</f>
        <v>0.8</v>
      </c>
      <c r="T144" s="48">
        <v>1</v>
      </c>
      <c r="U144" s="49"/>
      <c r="V144" s="4">
        <v>0.9</v>
      </c>
      <c r="W144" s="4">
        <v>0.8</v>
      </c>
      <c r="X144" s="4">
        <v>0.8</v>
      </c>
      <c r="Y144" s="4">
        <v>0.8</v>
      </c>
      <c r="Z144" s="4">
        <v>0.9</v>
      </c>
      <c r="AA144" s="4">
        <v>1</v>
      </c>
      <c r="AB144" s="4">
        <v>0.9</v>
      </c>
      <c r="AC144" s="4">
        <v>0.9</v>
      </c>
      <c r="AD144" s="4">
        <v>1</v>
      </c>
      <c r="AE144" s="190">
        <v>1.1000000000000001</v>
      </c>
    </row>
    <row r="145" spans="18:31">
      <c r="R145" s="204">
        <v>42614</v>
      </c>
      <c r="S145" s="47">
        <f>IF(('Data Tool'!$D$10/('Data and Formulas'!$K$41+(('Data Tool'!$D$9*'Data and Formulas'!$K$42)+('Data Tool'!$F$9*'Data and Formulas'!$K$45)+('Data Tool'!$G$9*'Data and Formulas'!$K$46))))&lt;'Data and Formulas'!$G$54, $V145, IF(AND(('Data Tool'!$D$10/('Data and Formulas'!$K$41+(('Data Tool'!$D$9*'Data and Formulas'!$K$42)+('Data Tool'!$F$9*'Data and Formulas'!$K$45)+('Data Tool'!$G$9*'Data and Formulas'!$K$46))))&lt;'Data and Formulas'!$H$54, ('Data Tool'!$D$10/('Data and Formulas'!$K$41+(('Data Tool'!$D$9*'Data and Formulas'!$K$42)+('Data Tool'!$F$9*'Data and Formulas'!$K$45)+('Data Tool'!$G$9*'Data and Formulas'!$K$46)))) &gt;='Data and Formulas'!$G$54), $W145, IF(AND(('Data Tool'!$D$10/('Data and Formulas'!$K$41+(('Data Tool'!$D$9*'Data and Formulas'!$K$42)+('Data Tool'!$F$9*'Data and Formulas'!$K$45)+('Data Tool'!$G$9*'Data and Formulas'!$K$46))))&lt;'Data and Formulas'!$I$54, ('Data Tool'!$D$10/('Data and Formulas'!$K$41+(('Data Tool'!$D$9*'Data and Formulas'!$K$42)+('Data Tool'!$F$9*'Data and Formulas'!$K$45)+('Data Tool'!$G$9*'Data and Formulas'!$K$46)))) &gt;='Data and Formulas'!$H$54), $X145, IF(AND(('Data Tool'!$D$10/('Data and Formulas'!$K$41+(('Data Tool'!$D$9*'Data and Formulas'!$K$42)+('Data Tool'!$F$9*'Data and Formulas'!$K$45)+('Data Tool'!$G$9*'Data and Formulas'!$K$46))))&lt;'Data and Formulas'!$J$54, ('Data Tool'!$D$10/('Data and Formulas'!$K$41+(('Data Tool'!$D$9*'Data and Formulas'!$K$42)+('Data Tool'!$F$9*'Data and Formulas'!$K$45)+('Data Tool'!$G$9*'Data and Formulas'!$K$46)))) &gt;='Data and Formulas'!$I$54), $Y145, IF(AND(('Data Tool'!$D$10/('Data and Formulas'!$K$41+(('Data Tool'!$D$9*'Data and Formulas'!$K$42)+('Data Tool'!$F$9*'Data and Formulas'!$K$45)+('Data Tool'!$G$9*'Data and Formulas'!$K$46))))&lt;'Data and Formulas'!$K$54, ('Data Tool'!$D$10/('Data and Formulas'!$K$41+(('Data Tool'!$D$9*'Data and Formulas'!$K$42)+('Data Tool'!$F$9*'Data and Formulas'!$K$45)+('Data Tool'!$G$9*'Data and Formulas'!$K$46)))) &gt;='Data and Formulas'!$J$54), $Z145, IF(AND(('Data Tool'!$D$10/('Data and Formulas'!$K$41+(('Data Tool'!$D$9*'Data and Formulas'!$K$42)+('Data Tool'!$F$9*'Data and Formulas'!$K$45)+('Data Tool'!$G$9*'Data and Formulas'!$K$46))))&lt;'Data and Formulas'!$L$54, ('Data Tool'!$D$10/('Data and Formulas'!$K$41+(('Data Tool'!$D$9*'Data and Formulas'!$K$42)+('Data Tool'!$F$9*'Data and Formulas'!$K$45)+('Data Tool'!$G$9*'Data and Formulas'!$K$46)))) &gt;='Data and Formulas'!$K$54), $AA145, IF(AND(('Data Tool'!$D$10/('Data and Formulas'!$K$41+(('Data Tool'!$D$9*'Data and Formulas'!$K$42)+('Data Tool'!$F$9*'Data and Formulas'!$K$45)+('Data Tool'!$G$9*'Data and Formulas'!$K$46))))&lt;'Data and Formulas'!$M$54, ('Data Tool'!$D$10/('Data and Formulas'!$K$41+(('Data Tool'!$D$9*'Data and Formulas'!$K$42)+('Data Tool'!$F$9*'Data and Formulas'!$K$45)+('Data Tool'!$G$9*'Data and Formulas'!$K$46)))) &gt;='Data and Formulas'!$L$54), $AB145, IF(AND(('Data Tool'!$D$10/('Data and Formulas'!$K$41+(('Data Tool'!$D$9*'Data and Formulas'!$K$42)+('Data Tool'!$F$9*'Data and Formulas'!$K$45)+('Data Tool'!$G$9*'Data and Formulas'!$K$46))))&lt;'Data and Formulas'!$N$54, ('Data Tool'!$D$10/('Data and Formulas'!$K$41+(('Data Tool'!$D$9*'Data and Formulas'!$K$42)+('Data Tool'!$F$9*'Data and Formulas'!$K$45)+('Data Tool'!$G$9*'Data and Formulas'!$K$46)))) &gt;='Data and Formulas'!$M$54), $AC145, IF(AND(('Data Tool'!$D$10/('Data and Formulas'!$K$41+(('Data Tool'!$D$9*'Data and Formulas'!$K$42)+('Data Tool'!$F$9*'Data and Formulas'!$K$45)+('Data Tool'!$G$9*'Data and Formulas'!$K$46))))&lt;'Data and Formulas'!$O$54, ('Data Tool'!$D$10/('Data and Formulas'!$K$41+(('Data Tool'!$D$9*'Data and Formulas'!$K$42)+('Data Tool'!$F$9*'Data and Formulas'!$K$45)+('Data Tool'!$G$9*'Data and Formulas'!$K$46)))) &gt;='Data and Formulas'!$N$54), $AD145, IF(('Data Tool'!$D$10/('Data and Formulas'!$K$41+(('Data Tool'!$D$9*'Data and Formulas'!$K$42)+('Data Tool'!$F$9*'Data and Formulas'!$K$45)+('Data Tool'!$G$9*'Data and Formulas'!$K$46))))&gt;='Data and Formulas'!$O$54, $AE145))))))))))</f>
        <v>1.1000000000000001</v>
      </c>
      <c r="T145" s="48">
        <v>1.3</v>
      </c>
      <c r="U145" s="49"/>
      <c r="V145" s="4">
        <v>1.2</v>
      </c>
      <c r="W145" s="4">
        <v>1.1000000000000001</v>
      </c>
      <c r="X145" s="4">
        <v>1.1000000000000001</v>
      </c>
      <c r="Y145" s="4">
        <v>1.1000000000000001</v>
      </c>
      <c r="Z145" s="4">
        <v>1.2</v>
      </c>
      <c r="AA145" s="4">
        <v>1.2</v>
      </c>
      <c r="AB145" s="4">
        <v>1.2</v>
      </c>
      <c r="AC145" s="4">
        <v>1.3</v>
      </c>
      <c r="AD145" s="4">
        <v>1.3</v>
      </c>
      <c r="AE145" s="190">
        <v>1.4</v>
      </c>
    </row>
    <row r="146" spans="18:31">
      <c r="R146" s="204">
        <v>42644</v>
      </c>
      <c r="S146" s="47">
        <f>IF(('Data Tool'!$D$10/('Data and Formulas'!$K$41+(('Data Tool'!$D$9*'Data and Formulas'!$K$42)+('Data Tool'!$F$9*'Data and Formulas'!$K$45)+('Data Tool'!$G$9*'Data and Formulas'!$K$46))))&lt;'Data and Formulas'!$G$54, $V146, IF(AND(('Data Tool'!$D$10/('Data and Formulas'!$K$41+(('Data Tool'!$D$9*'Data and Formulas'!$K$42)+('Data Tool'!$F$9*'Data and Formulas'!$K$45)+('Data Tool'!$G$9*'Data and Formulas'!$K$46))))&lt;'Data and Formulas'!$H$54, ('Data Tool'!$D$10/('Data and Formulas'!$K$41+(('Data Tool'!$D$9*'Data and Formulas'!$K$42)+('Data Tool'!$F$9*'Data and Formulas'!$K$45)+('Data Tool'!$G$9*'Data and Formulas'!$K$46)))) &gt;='Data and Formulas'!$G$54), $W146, IF(AND(('Data Tool'!$D$10/('Data and Formulas'!$K$41+(('Data Tool'!$D$9*'Data and Formulas'!$K$42)+('Data Tool'!$F$9*'Data and Formulas'!$K$45)+('Data Tool'!$G$9*'Data and Formulas'!$K$46))))&lt;'Data and Formulas'!$I$54, ('Data Tool'!$D$10/('Data and Formulas'!$K$41+(('Data Tool'!$D$9*'Data and Formulas'!$K$42)+('Data Tool'!$F$9*'Data and Formulas'!$K$45)+('Data Tool'!$G$9*'Data and Formulas'!$K$46)))) &gt;='Data and Formulas'!$H$54), $X146, IF(AND(('Data Tool'!$D$10/('Data and Formulas'!$K$41+(('Data Tool'!$D$9*'Data and Formulas'!$K$42)+('Data Tool'!$F$9*'Data and Formulas'!$K$45)+('Data Tool'!$G$9*'Data and Formulas'!$K$46))))&lt;'Data and Formulas'!$J$54, ('Data Tool'!$D$10/('Data and Formulas'!$K$41+(('Data Tool'!$D$9*'Data and Formulas'!$K$42)+('Data Tool'!$F$9*'Data and Formulas'!$K$45)+('Data Tool'!$G$9*'Data and Formulas'!$K$46)))) &gt;='Data and Formulas'!$I$54), $Y146, IF(AND(('Data Tool'!$D$10/('Data and Formulas'!$K$41+(('Data Tool'!$D$9*'Data and Formulas'!$K$42)+('Data Tool'!$F$9*'Data and Formulas'!$K$45)+('Data Tool'!$G$9*'Data and Formulas'!$K$46))))&lt;'Data and Formulas'!$K$54, ('Data Tool'!$D$10/('Data and Formulas'!$K$41+(('Data Tool'!$D$9*'Data and Formulas'!$K$42)+('Data Tool'!$F$9*'Data and Formulas'!$K$45)+('Data Tool'!$G$9*'Data and Formulas'!$K$46)))) &gt;='Data and Formulas'!$J$54), $Z146, IF(AND(('Data Tool'!$D$10/('Data and Formulas'!$K$41+(('Data Tool'!$D$9*'Data and Formulas'!$K$42)+('Data Tool'!$F$9*'Data and Formulas'!$K$45)+('Data Tool'!$G$9*'Data and Formulas'!$K$46))))&lt;'Data and Formulas'!$L$54, ('Data Tool'!$D$10/('Data and Formulas'!$K$41+(('Data Tool'!$D$9*'Data and Formulas'!$K$42)+('Data Tool'!$F$9*'Data and Formulas'!$K$45)+('Data Tool'!$G$9*'Data and Formulas'!$K$46)))) &gt;='Data and Formulas'!$K$54), $AA146, IF(AND(('Data Tool'!$D$10/('Data and Formulas'!$K$41+(('Data Tool'!$D$9*'Data and Formulas'!$K$42)+('Data Tool'!$F$9*'Data and Formulas'!$K$45)+('Data Tool'!$G$9*'Data and Formulas'!$K$46))))&lt;'Data and Formulas'!$M$54, ('Data Tool'!$D$10/('Data and Formulas'!$K$41+(('Data Tool'!$D$9*'Data and Formulas'!$K$42)+('Data Tool'!$F$9*'Data and Formulas'!$K$45)+('Data Tool'!$G$9*'Data and Formulas'!$K$46)))) &gt;='Data and Formulas'!$L$54), $AB146, IF(AND(('Data Tool'!$D$10/('Data and Formulas'!$K$41+(('Data Tool'!$D$9*'Data and Formulas'!$K$42)+('Data Tool'!$F$9*'Data and Formulas'!$K$45)+('Data Tool'!$G$9*'Data and Formulas'!$K$46))))&lt;'Data and Formulas'!$N$54, ('Data Tool'!$D$10/('Data and Formulas'!$K$41+(('Data Tool'!$D$9*'Data and Formulas'!$K$42)+('Data Tool'!$F$9*'Data and Formulas'!$K$45)+('Data Tool'!$G$9*'Data and Formulas'!$K$46)))) &gt;='Data and Formulas'!$M$54), $AC146, IF(AND(('Data Tool'!$D$10/('Data and Formulas'!$K$41+(('Data Tool'!$D$9*'Data and Formulas'!$K$42)+('Data Tool'!$F$9*'Data and Formulas'!$K$45)+('Data Tool'!$G$9*'Data and Formulas'!$K$46))))&lt;'Data and Formulas'!$O$54, ('Data Tool'!$D$10/('Data and Formulas'!$K$41+(('Data Tool'!$D$9*'Data and Formulas'!$K$42)+('Data Tool'!$F$9*'Data and Formulas'!$K$45)+('Data Tool'!$G$9*'Data and Formulas'!$K$46)))) &gt;='Data and Formulas'!$N$54), $AD146, IF(('Data Tool'!$D$10/('Data and Formulas'!$K$41+(('Data Tool'!$D$9*'Data and Formulas'!$K$42)+('Data Tool'!$F$9*'Data and Formulas'!$K$45)+('Data Tool'!$G$9*'Data and Formulas'!$K$46))))&gt;='Data and Formulas'!$O$54, $AE146))))))))))</f>
        <v>1.2</v>
      </c>
      <c r="T146" s="48">
        <v>1.3</v>
      </c>
      <c r="U146" s="49"/>
      <c r="V146" s="4">
        <v>1.2</v>
      </c>
      <c r="W146" s="4">
        <v>1.1000000000000001</v>
      </c>
      <c r="X146" s="4">
        <v>1.2</v>
      </c>
      <c r="Y146" s="4">
        <v>1.2</v>
      </c>
      <c r="Z146" s="4">
        <v>1.2</v>
      </c>
      <c r="AA146" s="4">
        <v>1.2</v>
      </c>
      <c r="AB146" s="4">
        <v>1.3</v>
      </c>
      <c r="AC146" s="4">
        <v>1.3</v>
      </c>
      <c r="AD146" s="4">
        <v>1.3</v>
      </c>
      <c r="AE146" s="190">
        <v>1.4</v>
      </c>
    </row>
    <row r="147" spans="18:31">
      <c r="R147" s="204">
        <v>42675</v>
      </c>
      <c r="S147" s="47">
        <f>IF(('Data Tool'!$D$10/('Data and Formulas'!$K$41+(('Data Tool'!$D$9*'Data and Formulas'!$K$42)+('Data Tool'!$F$9*'Data and Formulas'!$K$45)+('Data Tool'!$G$9*'Data and Formulas'!$K$46))))&lt;'Data and Formulas'!$G$54, $V147, IF(AND(('Data Tool'!$D$10/('Data and Formulas'!$K$41+(('Data Tool'!$D$9*'Data and Formulas'!$K$42)+('Data Tool'!$F$9*'Data and Formulas'!$K$45)+('Data Tool'!$G$9*'Data and Formulas'!$K$46))))&lt;'Data and Formulas'!$H$54, ('Data Tool'!$D$10/('Data and Formulas'!$K$41+(('Data Tool'!$D$9*'Data and Formulas'!$K$42)+('Data Tool'!$F$9*'Data and Formulas'!$K$45)+('Data Tool'!$G$9*'Data and Formulas'!$K$46)))) &gt;='Data and Formulas'!$G$54), $W147, IF(AND(('Data Tool'!$D$10/('Data and Formulas'!$K$41+(('Data Tool'!$D$9*'Data and Formulas'!$K$42)+('Data Tool'!$F$9*'Data and Formulas'!$K$45)+('Data Tool'!$G$9*'Data and Formulas'!$K$46))))&lt;'Data and Formulas'!$I$54, ('Data Tool'!$D$10/('Data and Formulas'!$K$41+(('Data Tool'!$D$9*'Data and Formulas'!$K$42)+('Data Tool'!$F$9*'Data and Formulas'!$K$45)+('Data Tool'!$G$9*'Data and Formulas'!$K$46)))) &gt;='Data and Formulas'!$H$54), $X147, IF(AND(('Data Tool'!$D$10/('Data and Formulas'!$K$41+(('Data Tool'!$D$9*'Data and Formulas'!$K$42)+('Data Tool'!$F$9*'Data and Formulas'!$K$45)+('Data Tool'!$G$9*'Data and Formulas'!$K$46))))&lt;'Data and Formulas'!$J$54, ('Data Tool'!$D$10/('Data and Formulas'!$K$41+(('Data Tool'!$D$9*'Data and Formulas'!$K$42)+('Data Tool'!$F$9*'Data and Formulas'!$K$45)+('Data Tool'!$G$9*'Data and Formulas'!$K$46)))) &gt;='Data and Formulas'!$I$54), $Y147, IF(AND(('Data Tool'!$D$10/('Data and Formulas'!$K$41+(('Data Tool'!$D$9*'Data and Formulas'!$K$42)+('Data Tool'!$F$9*'Data and Formulas'!$K$45)+('Data Tool'!$G$9*'Data and Formulas'!$K$46))))&lt;'Data and Formulas'!$K$54, ('Data Tool'!$D$10/('Data and Formulas'!$K$41+(('Data Tool'!$D$9*'Data and Formulas'!$K$42)+('Data Tool'!$F$9*'Data and Formulas'!$K$45)+('Data Tool'!$G$9*'Data and Formulas'!$K$46)))) &gt;='Data and Formulas'!$J$54), $Z147, IF(AND(('Data Tool'!$D$10/('Data and Formulas'!$K$41+(('Data Tool'!$D$9*'Data and Formulas'!$K$42)+('Data Tool'!$F$9*'Data and Formulas'!$K$45)+('Data Tool'!$G$9*'Data and Formulas'!$K$46))))&lt;'Data and Formulas'!$L$54, ('Data Tool'!$D$10/('Data and Formulas'!$K$41+(('Data Tool'!$D$9*'Data and Formulas'!$K$42)+('Data Tool'!$F$9*'Data and Formulas'!$K$45)+('Data Tool'!$G$9*'Data and Formulas'!$K$46)))) &gt;='Data and Formulas'!$K$54), $AA147, IF(AND(('Data Tool'!$D$10/('Data and Formulas'!$K$41+(('Data Tool'!$D$9*'Data and Formulas'!$K$42)+('Data Tool'!$F$9*'Data and Formulas'!$K$45)+('Data Tool'!$G$9*'Data and Formulas'!$K$46))))&lt;'Data and Formulas'!$M$54, ('Data Tool'!$D$10/('Data and Formulas'!$K$41+(('Data Tool'!$D$9*'Data and Formulas'!$K$42)+('Data Tool'!$F$9*'Data and Formulas'!$K$45)+('Data Tool'!$G$9*'Data and Formulas'!$K$46)))) &gt;='Data and Formulas'!$L$54), $AB147, IF(AND(('Data Tool'!$D$10/('Data and Formulas'!$K$41+(('Data Tool'!$D$9*'Data and Formulas'!$K$42)+('Data Tool'!$F$9*'Data and Formulas'!$K$45)+('Data Tool'!$G$9*'Data and Formulas'!$K$46))))&lt;'Data and Formulas'!$N$54, ('Data Tool'!$D$10/('Data and Formulas'!$K$41+(('Data Tool'!$D$9*'Data and Formulas'!$K$42)+('Data Tool'!$F$9*'Data and Formulas'!$K$45)+('Data Tool'!$G$9*'Data and Formulas'!$K$46)))) &gt;='Data and Formulas'!$M$54), $AC147, IF(AND(('Data Tool'!$D$10/('Data and Formulas'!$K$41+(('Data Tool'!$D$9*'Data and Formulas'!$K$42)+('Data Tool'!$F$9*'Data and Formulas'!$K$45)+('Data Tool'!$G$9*'Data and Formulas'!$K$46))))&lt;'Data and Formulas'!$O$54, ('Data Tool'!$D$10/('Data and Formulas'!$K$41+(('Data Tool'!$D$9*'Data and Formulas'!$K$42)+('Data Tool'!$F$9*'Data and Formulas'!$K$45)+('Data Tool'!$G$9*'Data and Formulas'!$K$46)))) &gt;='Data and Formulas'!$N$54), $AD147, IF(('Data Tool'!$D$10/('Data and Formulas'!$K$41+(('Data Tool'!$D$9*'Data and Formulas'!$K$42)+('Data Tool'!$F$9*'Data and Formulas'!$K$45)+('Data Tool'!$G$9*'Data and Formulas'!$K$46))))&gt;='Data and Formulas'!$O$54, $AE147))))))))))</f>
        <v>1.4</v>
      </c>
      <c r="T147" s="48">
        <v>1.5</v>
      </c>
      <c r="U147" s="49"/>
      <c r="V147" s="4">
        <v>1.3</v>
      </c>
      <c r="W147" s="4">
        <v>1.3</v>
      </c>
      <c r="X147" s="4">
        <v>1.3</v>
      </c>
      <c r="Y147" s="4">
        <v>1.4</v>
      </c>
      <c r="Z147" s="4">
        <v>1.4</v>
      </c>
      <c r="AA147" s="4">
        <v>1.4</v>
      </c>
      <c r="AB147" s="4">
        <v>1.5</v>
      </c>
      <c r="AC147" s="4">
        <v>1.6</v>
      </c>
      <c r="AD147" s="4">
        <v>1.5</v>
      </c>
      <c r="AE147" s="190">
        <v>1.6</v>
      </c>
    </row>
    <row r="148" spans="18:31">
      <c r="R148" s="204">
        <v>42705</v>
      </c>
      <c r="S148" s="47">
        <f>IF(('Data Tool'!$D$10/('Data and Formulas'!$K$41+(('Data Tool'!$D$9*'Data and Formulas'!$K$42)+('Data Tool'!$F$9*'Data and Formulas'!$K$45)+('Data Tool'!$G$9*'Data and Formulas'!$K$46))))&lt;'Data and Formulas'!$G$54, $V148, IF(AND(('Data Tool'!$D$10/('Data and Formulas'!$K$41+(('Data Tool'!$D$9*'Data and Formulas'!$K$42)+('Data Tool'!$F$9*'Data and Formulas'!$K$45)+('Data Tool'!$G$9*'Data and Formulas'!$K$46))))&lt;'Data and Formulas'!$H$54, ('Data Tool'!$D$10/('Data and Formulas'!$K$41+(('Data Tool'!$D$9*'Data and Formulas'!$K$42)+('Data Tool'!$F$9*'Data and Formulas'!$K$45)+('Data Tool'!$G$9*'Data and Formulas'!$K$46)))) &gt;='Data and Formulas'!$G$54), $W148, IF(AND(('Data Tool'!$D$10/('Data and Formulas'!$K$41+(('Data Tool'!$D$9*'Data and Formulas'!$K$42)+('Data Tool'!$F$9*'Data and Formulas'!$K$45)+('Data Tool'!$G$9*'Data and Formulas'!$K$46))))&lt;'Data and Formulas'!$I$54, ('Data Tool'!$D$10/('Data and Formulas'!$K$41+(('Data Tool'!$D$9*'Data and Formulas'!$K$42)+('Data Tool'!$F$9*'Data and Formulas'!$K$45)+('Data Tool'!$G$9*'Data and Formulas'!$K$46)))) &gt;='Data and Formulas'!$H$54), $X148, IF(AND(('Data Tool'!$D$10/('Data and Formulas'!$K$41+(('Data Tool'!$D$9*'Data and Formulas'!$K$42)+('Data Tool'!$F$9*'Data and Formulas'!$K$45)+('Data Tool'!$G$9*'Data and Formulas'!$K$46))))&lt;'Data and Formulas'!$J$54, ('Data Tool'!$D$10/('Data and Formulas'!$K$41+(('Data Tool'!$D$9*'Data and Formulas'!$K$42)+('Data Tool'!$F$9*'Data and Formulas'!$K$45)+('Data Tool'!$G$9*'Data and Formulas'!$K$46)))) &gt;='Data and Formulas'!$I$54), $Y148, IF(AND(('Data Tool'!$D$10/('Data and Formulas'!$K$41+(('Data Tool'!$D$9*'Data and Formulas'!$K$42)+('Data Tool'!$F$9*'Data and Formulas'!$K$45)+('Data Tool'!$G$9*'Data and Formulas'!$K$46))))&lt;'Data and Formulas'!$K$54, ('Data Tool'!$D$10/('Data and Formulas'!$K$41+(('Data Tool'!$D$9*'Data and Formulas'!$K$42)+('Data Tool'!$F$9*'Data and Formulas'!$K$45)+('Data Tool'!$G$9*'Data and Formulas'!$K$46)))) &gt;='Data and Formulas'!$J$54), $Z148, IF(AND(('Data Tool'!$D$10/('Data and Formulas'!$K$41+(('Data Tool'!$D$9*'Data and Formulas'!$K$42)+('Data Tool'!$F$9*'Data and Formulas'!$K$45)+('Data Tool'!$G$9*'Data and Formulas'!$K$46))))&lt;'Data and Formulas'!$L$54, ('Data Tool'!$D$10/('Data and Formulas'!$K$41+(('Data Tool'!$D$9*'Data and Formulas'!$K$42)+('Data Tool'!$F$9*'Data and Formulas'!$K$45)+('Data Tool'!$G$9*'Data and Formulas'!$K$46)))) &gt;='Data and Formulas'!$K$54), $AA148, IF(AND(('Data Tool'!$D$10/('Data and Formulas'!$K$41+(('Data Tool'!$D$9*'Data and Formulas'!$K$42)+('Data Tool'!$F$9*'Data and Formulas'!$K$45)+('Data Tool'!$G$9*'Data and Formulas'!$K$46))))&lt;'Data and Formulas'!$M$54, ('Data Tool'!$D$10/('Data and Formulas'!$K$41+(('Data Tool'!$D$9*'Data and Formulas'!$K$42)+('Data Tool'!$F$9*'Data and Formulas'!$K$45)+('Data Tool'!$G$9*'Data and Formulas'!$K$46)))) &gt;='Data and Formulas'!$L$54), $AB148, IF(AND(('Data Tool'!$D$10/('Data and Formulas'!$K$41+(('Data Tool'!$D$9*'Data and Formulas'!$K$42)+('Data Tool'!$F$9*'Data and Formulas'!$K$45)+('Data Tool'!$G$9*'Data and Formulas'!$K$46))))&lt;'Data and Formulas'!$N$54, ('Data Tool'!$D$10/('Data and Formulas'!$K$41+(('Data Tool'!$D$9*'Data and Formulas'!$K$42)+('Data Tool'!$F$9*'Data and Formulas'!$K$45)+('Data Tool'!$G$9*'Data and Formulas'!$K$46)))) &gt;='Data and Formulas'!$M$54), $AC148, IF(AND(('Data Tool'!$D$10/('Data and Formulas'!$K$41+(('Data Tool'!$D$9*'Data and Formulas'!$K$42)+('Data Tool'!$F$9*'Data and Formulas'!$K$45)+('Data Tool'!$G$9*'Data and Formulas'!$K$46))))&lt;'Data and Formulas'!$O$54, ('Data Tool'!$D$10/('Data and Formulas'!$K$41+(('Data Tool'!$D$9*'Data and Formulas'!$K$42)+('Data Tool'!$F$9*'Data and Formulas'!$K$45)+('Data Tool'!$G$9*'Data and Formulas'!$K$46)))) &gt;='Data and Formulas'!$N$54), $AD148, IF(('Data Tool'!$D$10/('Data and Formulas'!$K$41+(('Data Tool'!$D$9*'Data and Formulas'!$K$42)+('Data Tool'!$F$9*'Data and Formulas'!$K$45)+('Data Tool'!$G$9*'Data and Formulas'!$K$46))))&gt;='Data and Formulas'!$O$54, $AE148))))))))))</f>
        <v>1.6</v>
      </c>
      <c r="T148" s="48">
        <v>1.8</v>
      </c>
      <c r="U148" s="49"/>
      <c r="V148" s="4">
        <v>1.5</v>
      </c>
      <c r="W148" s="4">
        <v>1.5</v>
      </c>
      <c r="X148" s="4">
        <v>1.5</v>
      </c>
      <c r="Y148" s="4">
        <v>1.6</v>
      </c>
      <c r="Z148" s="4">
        <v>1.7</v>
      </c>
      <c r="AA148" s="4">
        <v>1.7</v>
      </c>
      <c r="AB148" s="4">
        <v>1.8</v>
      </c>
      <c r="AC148" s="4">
        <v>1.8</v>
      </c>
      <c r="AD148" s="4">
        <v>1.8</v>
      </c>
      <c r="AE148" s="190">
        <v>1.9</v>
      </c>
    </row>
    <row r="149" spans="18:31">
      <c r="R149" s="204">
        <v>42736</v>
      </c>
      <c r="S149" s="47">
        <f>IF(('Data Tool'!$D$10/('Data and Formulas'!$K$41+(('Data Tool'!$D$9*'Data and Formulas'!$K$42)+('Data Tool'!$F$9*'Data and Formulas'!$K$45)+('Data Tool'!$G$9*'Data and Formulas'!$K$46))))&lt;'Data and Formulas'!$G$54, $V149, IF(AND(('Data Tool'!$D$10/('Data and Formulas'!$K$41+(('Data Tool'!$D$9*'Data and Formulas'!$K$42)+('Data Tool'!$F$9*'Data and Formulas'!$K$45)+('Data Tool'!$G$9*'Data and Formulas'!$K$46))))&lt;'Data and Formulas'!$H$54, ('Data Tool'!$D$10/('Data and Formulas'!$K$41+(('Data Tool'!$D$9*'Data and Formulas'!$K$42)+('Data Tool'!$F$9*'Data and Formulas'!$K$45)+('Data Tool'!$G$9*'Data and Formulas'!$K$46)))) &gt;='Data and Formulas'!$G$54), $W149, IF(AND(('Data Tool'!$D$10/('Data and Formulas'!$K$41+(('Data Tool'!$D$9*'Data and Formulas'!$K$42)+('Data Tool'!$F$9*'Data and Formulas'!$K$45)+('Data Tool'!$G$9*'Data and Formulas'!$K$46))))&lt;'Data and Formulas'!$I$54, ('Data Tool'!$D$10/('Data and Formulas'!$K$41+(('Data Tool'!$D$9*'Data and Formulas'!$K$42)+('Data Tool'!$F$9*'Data and Formulas'!$K$45)+('Data Tool'!$G$9*'Data and Formulas'!$K$46)))) &gt;='Data and Formulas'!$H$54), $X149, IF(AND(('Data Tool'!$D$10/('Data and Formulas'!$K$41+(('Data Tool'!$D$9*'Data and Formulas'!$K$42)+('Data Tool'!$F$9*'Data and Formulas'!$K$45)+('Data Tool'!$G$9*'Data and Formulas'!$K$46))))&lt;'Data and Formulas'!$J$54, ('Data Tool'!$D$10/('Data and Formulas'!$K$41+(('Data Tool'!$D$9*'Data and Formulas'!$K$42)+('Data Tool'!$F$9*'Data and Formulas'!$K$45)+('Data Tool'!$G$9*'Data and Formulas'!$K$46)))) &gt;='Data and Formulas'!$I$54), $Y149, IF(AND(('Data Tool'!$D$10/('Data and Formulas'!$K$41+(('Data Tool'!$D$9*'Data and Formulas'!$K$42)+('Data Tool'!$F$9*'Data and Formulas'!$K$45)+('Data Tool'!$G$9*'Data and Formulas'!$K$46))))&lt;'Data and Formulas'!$K$54, ('Data Tool'!$D$10/('Data and Formulas'!$K$41+(('Data Tool'!$D$9*'Data and Formulas'!$K$42)+('Data Tool'!$F$9*'Data and Formulas'!$K$45)+('Data Tool'!$G$9*'Data and Formulas'!$K$46)))) &gt;='Data and Formulas'!$J$54), $Z149, IF(AND(('Data Tool'!$D$10/('Data and Formulas'!$K$41+(('Data Tool'!$D$9*'Data and Formulas'!$K$42)+('Data Tool'!$F$9*'Data and Formulas'!$K$45)+('Data Tool'!$G$9*'Data and Formulas'!$K$46))))&lt;'Data and Formulas'!$L$54, ('Data Tool'!$D$10/('Data and Formulas'!$K$41+(('Data Tool'!$D$9*'Data and Formulas'!$K$42)+('Data Tool'!$F$9*'Data and Formulas'!$K$45)+('Data Tool'!$G$9*'Data and Formulas'!$K$46)))) &gt;='Data and Formulas'!$K$54), $AA149, IF(AND(('Data Tool'!$D$10/('Data and Formulas'!$K$41+(('Data Tool'!$D$9*'Data and Formulas'!$K$42)+('Data Tool'!$F$9*'Data and Formulas'!$K$45)+('Data Tool'!$G$9*'Data and Formulas'!$K$46))))&lt;'Data and Formulas'!$M$54, ('Data Tool'!$D$10/('Data and Formulas'!$K$41+(('Data Tool'!$D$9*'Data and Formulas'!$K$42)+('Data Tool'!$F$9*'Data and Formulas'!$K$45)+('Data Tool'!$G$9*'Data and Formulas'!$K$46)))) &gt;='Data and Formulas'!$L$54), $AB149, IF(AND(('Data Tool'!$D$10/('Data and Formulas'!$K$41+(('Data Tool'!$D$9*'Data and Formulas'!$K$42)+('Data Tool'!$F$9*'Data and Formulas'!$K$45)+('Data Tool'!$G$9*'Data and Formulas'!$K$46))))&lt;'Data and Formulas'!$N$54, ('Data Tool'!$D$10/('Data and Formulas'!$K$41+(('Data Tool'!$D$9*'Data and Formulas'!$K$42)+('Data Tool'!$F$9*'Data and Formulas'!$K$45)+('Data Tool'!$G$9*'Data and Formulas'!$K$46)))) &gt;='Data and Formulas'!$M$54), $AC149, IF(AND(('Data Tool'!$D$10/('Data and Formulas'!$K$41+(('Data Tool'!$D$9*'Data and Formulas'!$K$42)+('Data Tool'!$F$9*'Data and Formulas'!$K$45)+('Data Tool'!$G$9*'Data and Formulas'!$K$46))))&lt;'Data and Formulas'!$O$54, ('Data Tool'!$D$10/('Data and Formulas'!$K$41+(('Data Tool'!$D$9*'Data and Formulas'!$K$42)+('Data Tool'!$F$9*'Data and Formulas'!$K$45)+('Data Tool'!$G$9*'Data and Formulas'!$K$46)))) &gt;='Data and Formulas'!$N$54), $AD149, IF(('Data Tool'!$D$10/('Data and Formulas'!$K$41+(('Data Tool'!$D$9*'Data and Formulas'!$K$42)+('Data Tool'!$F$9*'Data and Formulas'!$K$45)+('Data Tool'!$G$9*'Data and Formulas'!$K$46))))&gt;='Data and Formulas'!$O$54, $AE149))))))))))</f>
        <v>1.8</v>
      </c>
      <c r="T149" s="48">
        <v>1.9</v>
      </c>
      <c r="U149" s="49"/>
      <c r="V149" s="4">
        <v>1.7</v>
      </c>
      <c r="W149" s="4">
        <v>1.7</v>
      </c>
      <c r="X149" s="4">
        <v>1.6</v>
      </c>
      <c r="Y149" s="4">
        <v>1.8</v>
      </c>
      <c r="Z149" s="4">
        <v>1.9</v>
      </c>
      <c r="AA149" s="4">
        <v>1.9</v>
      </c>
      <c r="AB149" s="4">
        <v>2</v>
      </c>
      <c r="AC149" s="4">
        <v>1.9</v>
      </c>
      <c r="AD149" s="4">
        <v>2</v>
      </c>
      <c r="AE149" s="190">
        <v>2.2000000000000002</v>
      </c>
    </row>
    <row r="150" spans="18:31">
      <c r="R150" s="204">
        <v>42767</v>
      </c>
      <c r="S150" s="47">
        <f>IF(('Data Tool'!$D$10/('Data and Formulas'!$K$41+(('Data Tool'!$D$9*'Data and Formulas'!$K$42)+('Data Tool'!$F$9*'Data and Formulas'!$K$45)+('Data Tool'!$G$9*'Data and Formulas'!$K$46))))&lt;'Data and Formulas'!$G$54, $V150, IF(AND(('Data Tool'!$D$10/('Data and Formulas'!$K$41+(('Data Tool'!$D$9*'Data and Formulas'!$K$42)+('Data Tool'!$F$9*'Data and Formulas'!$K$45)+('Data Tool'!$G$9*'Data and Formulas'!$K$46))))&lt;'Data and Formulas'!$H$54, ('Data Tool'!$D$10/('Data and Formulas'!$K$41+(('Data Tool'!$D$9*'Data and Formulas'!$K$42)+('Data Tool'!$F$9*'Data and Formulas'!$K$45)+('Data Tool'!$G$9*'Data and Formulas'!$K$46)))) &gt;='Data and Formulas'!$G$54), $W150, IF(AND(('Data Tool'!$D$10/('Data and Formulas'!$K$41+(('Data Tool'!$D$9*'Data and Formulas'!$K$42)+('Data Tool'!$F$9*'Data and Formulas'!$K$45)+('Data Tool'!$G$9*'Data and Formulas'!$K$46))))&lt;'Data and Formulas'!$I$54, ('Data Tool'!$D$10/('Data and Formulas'!$K$41+(('Data Tool'!$D$9*'Data and Formulas'!$K$42)+('Data Tool'!$F$9*'Data and Formulas'!$K$45)+('Data Tool'!$G$9*'Data and Formulas'!$K$46)))) &gt;='Data and Formulas'!$H$54), $X150, IF(AND(('Data Tool'!$D$10/('Data and Formulas'!$K$41+(('Data Tool'!$D$9*'Data and Formulas'!$K$42)+('Data Tool'!$F$9*'Data and Formulas'!$K$45)+('Data Tool'!$G$9*'Data and Formulas'!$K$46))))&lt;'Data and Formulas'!$J$54, ('Data Tool'!$D$10/('Data and Formulas'!$K$41+(('Data Tool'!$D$9*'Data and Formulas'!$K$42)+('Data Tool'!$F$9*'Data and Formulas'!$K$45)+('Data Tool'!$G$9*'Data and Formulas'!$K$46)))) &gt;='Data and Formulas'!$I$54), $Y150, IF(AND(('Data Tool'!$D$10/('Data and Formulas'!$K$41+(('Data Tool'!$D$9*'Data and Formulas'!$K$42)+('Data Tool'!$F$9*'Data and Formulas'!$K$45)+('Data Tool'!$G$9*'Data and Formulas'!$K$46))))&lt;'Data and Formulas'!$K$54, ('Data Tool'!$D$10/('Data and Formulas'!$K$41+(('Data Tool'!$D$9*'Data and Formulas'!$K$42)+('Data Tool'!$F$9*'Data and Formulas'!$K$45)+('Data Tool'!$G$9*'Data and Formulas'!$K$46)))) &gt;='Data and Formulas'!$J$54), $Z150, IF(AND(('Data Tool'!$D$10/('Data and Formulas'!$K$41+(('Data Tool'!$D$9*'Data and Formulas'!$K$42)+('Data Tool'!$F$9*'Data and Formulas'!$K$45)+('Data Tool'!$G$9*'Data and Formulas'!$K$46))))&lt;'Data and Formulas'!$L$54, ('Data Tool'!$D$10/('Data and Formulas'!$K$41+(('Data Tool'!$D$9*'Data and Formulas'!$K$42)+('Data Tool'!$F$9*'Data and Formulas'!$K$45)+('Data Tool'!$G$9*'Data and Formulas'!$K$46)))) &gt;='Data and Formulas'!$K$54), $AA150, IF(AND(('Data Tool'!$D$10/('Data and Formulas'!$K$41+(('Data Tool'!$D$9*'Data and Formulas'!$K$42)+('Data Tool'!$F$9*'Data and Formulas'!$K$45)+('Data Tool'!$G$9*'Data and Formulas'!$K$46))))&lt;'Data and Formulas'!$M$54, ('Data Tool'!$D$10/('Data and Formulas'!$K$41+(('Data Tool'!$D$9*'Data and Formulas'!$K$42)+('Data Tool'!$F$9*'Data and Formulas'!$K$45)+('Data Tool'!$G$9*'Data and Formulas'!$K$46)))) &gt;='Data and Formulas'!$L$54), $AB150, IF(AND(('Data Tool'!$D$10/('Data and Formulas'!$K$41+(('Data Tool'!$D$9*'Data and Formulas'!$K$42)+('Data Tool'!$F$9*'Data and Formulas'!$K$45)+('Data Tool'!$G$9*'Data and Formulas'!$K$46))))&lt;'Data and Formulas'!$N$54, ('Data Tool'!$D$10/('Data and Formulas'!$K$41+(('Data Tool'!$D$9*'Data and Formulas'!$K$42)+('Data Tool'!$F$9*'Data and Formulas'!$K$45)+('Data Tool'!$G$9*'Data and Formulas'!$K$46)))) &gt;='Data and Formulas'!$M$54), $AC150, IF(AND(('Data Tool'!$D$10/('Data and Formulas'!$K$41+(('Data Tool'!$D$9*'Data and Formulas'!$K$42)+('Data Tool'!$F$9*'Data and Formulas'!$K$45)+('Data Tool'!$G$9*'Data and Formulas'!$K$46))))&lt;'Data and Formulas'!$O$54, ('Data Tool'!$D$10/('Data and Formulas'!$K$41+(('Data Tool'!$D$9*'Data and Formulas'!$K$42)+('Data Tool'!$F$9*'Data and Formulas'!$K$45)+('Data Tool'!$G$9*'Data and Formulas'!$K$46)))) &gt;='Data and Formulas'!$N$54), $AD150, IF(('Data Tool'!$D$10/('Data and Formulas'!$K$41+(('Data Tool'!$D$9*'Data and Formulas'!$K$42)+('Data Tool'!$F$9*'Data and Formulas'!$K$45)+('Data Tool'!$G$9*'Data and Formulas'!$K$46))))&gt;='Data and Formulas'!$O$54, $AE150))))))))))</f>
        <v>2.1</v>
      </c>
      <c r="T150" s="48">
        <v>2.2999999999999998</v>
      </c>
      <c r="U150" s="49"/>
      <c r="V150" s="4">
        <v>2</v>
      </c>
      <c r="W150" s="4">
        <v>2</v>
      </c>
      <c r="X150" s="4">
        <v>2</v>
      </c>
      <c r="Y150" s="4">
        <v>2.1</v>
      </c>
      <c r="Z150" s="4">
        <v>2.2000000000000002</v>
      </c>
      <c r="AA150" s="4">
        <v>2.2999999999999998</v>
      </c>
      <c r="AB150" s="4">
        <v>2.2999999999999998</v>
      </c>
      <c r="AC150" s="4">
        <v>2.2999999999999998</v>
      </c>
      <c r="AD150" s="4">
        <v>2.4</v>
      </c>
      <c r="AE150" s="190">
        <v>2.6</v>
      </c>
    </row>
    <row r="151" spans="18:31">
      <c r="R151" s="204">
        <v>42795</v>
      </c>
      <c r="S151" s="47">
        <f>IF(('Data Tool'!$D$10/('Data and Formulas'!$K$41+(('Data Tool'!$D$9*'Data and Formulas'!$K$42)+('Data Tool'!$F$9*'Data and Formulas'!$K$45)+('Data Tool'!$G$9*'Data and Formulas'!$K$46))))&lt;'Data and Formulas'!$G$54, $V151, IF(AND(('Data Tool'!$D$10/('Data and Formulas'!$K$41+(('Data Tool'!$D$9*'Data and Formulas'!$K$42)+('Data Tool'!$F$9*'Data and Formulas'!$K$45)+('Data Tool'!$G$9*'Data and Formulas'!$K$46))))&lt;'Data and Formulas'!$H$54, ('Data Tool'!$D$10/('Data and Formulas'!$K$41+(('Data Tool'!$D$9*'Data and Formulas'!$K$42)+('Data Tool'!$F$9*'Data and Formulas'!$K$45)+('Data Tool'!$G$9*'Data and Formulas'!$K$46)))) &gt;='Data and Formulas'!$G$54), $W151, IF(AND(('Data Tool'!$D$10/('Data and Formulas'!$K$41+(('Data Tool'!$D$9*'Data and Formulas'!$K$42)+('Data Tool'!$F$9*'Data and Formulas'!$K$45)+('Data Tool'!$G$9*'Data and Formulas'!$K$46))))&lt;'Data and Formulas'!$I$54, ('Data Tool'!$D$10/('Data and Formulas'!$K$41+(('Data Tool'!$D$9*'Data and Formulas'!$K$42)+('Data Tool'!$F$9*'Data and Formulas'!$K$45)+('Data Tool'!$G$9*'Data and Formulas'!$K$46)))) &gt;='Data and Formulas'!$H$54), $X151, IF(AND(('Data Tool'!$D$10/('Data and Formulas'!$K$41+(('Data Tool'!$D$9*'Data and Formulas'!$K$42)+('Data Tool'!$F$9*'Data and Formulas'!$K$45)+('Data Tool'!$G$9*'Data and Formulas'!$K$46))))&lt;'Data and Formulas'!$J$54, ('Data Tool'!$D$10/('Data and Formulas'!$K$41+(('Data Tool'!$D$9*'Data and Formulas'!$K$42)+('Data Tool'!$F$9*'Data and Formulas'!$K$45)+('Data Tool'!$G$9*'Data and Formulas'!$K$46)))) &gt;='Data and Formulas'!$I$54), $Y151, IF(AND(('Data Tool'!$D$10/('Data and Formulas'!$K$41+(('Data Tool'!$D$9*'Data and Formulas'!$K$42)+('Data Tool'!$F$9*'Data and Formulas'!$K$45)+('Data Tool'!$G$9*'Data and Formulas'!$K$46))))&lt;'Data and Formulas'!$K$54, ('Data Tool'!$D$10/('Data and Formulas'!$K$41+(('Data Tool'!$D$9*'Data and Formulas'!$K$42)+('Data Tool'!$F$9*'Data and Formulas'!$K$45)+('Data Tool'!$G$9*'Data and Formulas'!$K$46)))) &gt;='Data and Formulas'!$J$54), $Z151, IF(AND(('Data Tool'!$D$10/('Data and Formulas'!$K$41+(('Data Tool'!$D$9*'Data and Formulas'!$K$42)+('Data Tool'!$F$9*'Data and Formulas'!$K$45)+('Data Tool'!$G$9*'Data and Formulas'!$K$46))))&lt;'Data and Formulas'!$L$54, ('Data Tool'!$D$10/('Data and Formulas'!$K$41+(('Data Tool'!$D$9*'Data and Formulas'!$K$42)+('Data Tool'!$F$9*'Data and Formulas'!$K$45)+('Data Tool'!$G$9*'Data and Formulas'!$K$46)))) &gt;='Data and Formulas'!$K$54), $AA151, IF(AND(('Data Tool'!$D$10/('Data and Formulas'!$K$41+(('Data Tool'!$D$9*'Data and Formulas'!$K$42)+('Data Tool'!$F$9*'Data and Formulas'!$K$45)+('Data Tool'!$G$9*'Data and Formulas'!$K$46))))&lt;'Data and Formulas'!$M$54, ('Data Tool'!$D$10/('Data and Formulas'!$K$41+(('Data Tool'!$D$9*'Data and Formulas'!$K$42)+('Data Tool'!$F$9*'Data and Formulas'!$K$45)+('Data Tool'!$G$9*'Data and Formulas'!$K$46)))) &gt;='Data and Formulas'!$L$54), $AB151, IF(AND(('Data Tool'!$D$10/('Data and Formulas'!$K$41+(('Data Tool'!$D$9*'Data and Formulas'!$K$42)+('Data Tool'!$F$9*'Data and Formulas'!$K$45)+('Data Tool'!$G$9*'Data and Formulas'!$K$46))))&lt;'Data and Formulas'!$N$54, ('Data Tool'!$D$10/('Data and Formulas'!$K$41+(('Data Tool'!$D$9*'Data and Formulas'!$K$42)+('Data Tool'!$F$9*'Data and Formulas'!$K$45)+('Data Tool'!$G$9*'Data and Formulas'!$K$46)))) &gt;='Data and Formulas'!$M$54), $AC151, IF(AND(('Data Tool'!$D$10/('Data and Formulas'!$K$41+(('Data Tool'!$D$9*'Data and Formulas'!$K$42)+('Data Tool'!$F$9*'Data and Formulas'!$K$45)+('Data Tool'!$G$9*'Data and Formulas'!$K$46))))&lt;'Data and Formulas'!$O$54, ('Data Tool'!$D$10/('Data and Formulas'!$K$41+(('Data Tool'!$D$9*'Data and Formulas'!$K$42)+('Data Tool'!$F$9*'Data and Formulas'!$K$45)+('Data Tool'!$G$9*'Data and Formulas'!$K$46)))) &gt;='Data and Formulas'!$N$54), $AD151, IF(('Data Tool'!$D$10/('Data and Formulas'!$K$41+(('Data Tool'!$D$9*'Data and Formulas'!$K$42)+('Data Tool'!$F$9*'Data and Formulas'!$K$45)+('Data Tool'!$G$9*'Data and Formulas'!$K$46))))&gt;='Data and Formulas'!$O$54, $AE151))))))))))</f>
        <v>2.2999999999999998</v>
      </c>
      <c r="T151" s="48">
        <v>2.2999999999999998</v>
      </c>
      <c r="U151" s="49"/>
      <c r="V151" s="4">
        <v>2.2000000000000002</v>
      </c>
      <c r="W151" s="4">
        <v>2.2999999999999998</v>
      </c>
      <c r="X151" s="4">
        <v>2.2999999999999998</v>
      </c>
      <c r="Y151" s="4">
        <v>2.2999999999999998</v>
      </c>
      <c r="Z151" s="4">
        <v>2.2999999999999998</v>
      </c>
      <c r="AA151" s="4">
        <v>2.4</v>
      </c>
      <c r="AB151" s="4">
        <v>2.4</v>
      </c>
      <c r="AC151" s="4">
        <v>2.4</v>
      </c>
      <c r="AD151" s="4">
        <v>2.4</v>
      </c>
      <c r="AE151" s="190">
        <v>2.4</v>
      </c>
    </row>
    <row r="152" spans="18:31">
      <c r="R152" s="204">
        <v>42826</v>
      </c>
      <c r="S152" s="47">
        <f>IF(('Data Tool'!$D$10/('Data and Formulas'!$K$41+(('Data Tool'!$D$9*'Data and Formulas'!$K$42)+('Data Tool'!$F$9*'Data and Formulas'!$K$45)+('Data Tool'!$G$9*'Data and Formulas'!$K$46))))&lt;'Data and Formulas'!$G$54, $V152, IF(AND(('Data Tool'!$D$10/('Data and Formulas'!$K$41+(('Data Tool'!$D$9*'Data and Formulas'!$K$42)+('Data Tool'!$F$9*'Data and Formulas'!$K$45)+('Data Tool'!$G$9*'Data and Formulas'!$K$46))))&lt;'Data and Formulas'!$H$54, ('Data Tool'!$D$10/('Data and Formulas'!$K$41+(('Data Tool'!$D$9*'Data and Formulas'!$K$42)+('Data Tool'!$F$9*'Data and Formulas'!$K$45)+('Data Tool'!$G$9*'Data and Formulas'!$K$46)))) &gt;='Data and Formulas'!$G$54), $W152, IF(AND(('Data Tool'!$D$10/('Data and Formulas'!$K$41+(('Data Tool'!$D$9*'Data and Formulas'!$K$42)+('Data Tool'!$F$9*'Data and Formulas'!$K$45)+('Data Tool'!$G$9*'Data and Formulas'!$K$46))))&lt;'Data and Formulas'!$I$54, ('Data Tool'!$D$10/('Data and Formulas'!$K$41+(('Data Tool'!$D$9*'Data and Formulas'!$K$42)+('Data Tool'!$F$9*'Data and Formulas'!$K$45)+('Data Tool'!$G$9*'Data and Formulas'!$K$46)))) &gt;='Data and Formulas'!$H$54), $X152, IF(AND(('Data Tool'!$D$10/('Data and Formulas'!$K$41+(('Data Tool'!$D$9*'Data and Formulas'!$K$42)+('Data Tool'!$F$9*'Data and Formulas'!$K$45)+('Data Tool'!$G$9*'Data and Formulas'!$K$46))))&lt;'Data and Formulas'!$J$54, ('Data Tool'!$D$10/('Data and Formulas'!$K$41+(('Data Tool'!$D$9*'Data and Formulas'!$K$42)+('Data Tool'!$F$9*'Data and Formulas'!$K$45)+('Data Tool'!$G$9*'Data and Formulas'!$K$46)))) &gt;='Data and Formulas'!$I$54), $Y152, IF(AND(('Data Tool'!$D$10/('Data and Formulas'!$K$41+(('Data Tool'!$D$9*'Data and Formulas'!$K$42)+('Data Tool'!$F$9*'Data and Formulas'!$K$45)+('Data Tool'!$G$9*'Data and Formulas'!$K$46))))&lt;'Data and Formulas'!$K$54, ('Data Tool'!$D$10/('Data and Formulas'!$K$41+(('Data Tool'!$D$9*'Data and Formulas'!$K$42)+('Data Tool'!$F$9*'Data and Formulas'!$K$45)+('Data Tool'!$G$9*'Data and Formulas'!$K$46)))) &gt;='Data and Formulas'!$J$54), $Z152, IF(AND(('Data Tool'!$D$10/('Data and Formulas'!$K$41+(('Data Tool'!$D$9*'Data and Formulas'!$K$42)+('Data Tool'!$F$9*'Data and Formulas'!$K$45)+('Data Tool'!$G$9*'Data and Formulas'!$K$46))))&lt;'Data and Formulas'!$L$54, ('Data Tool'!$D$10/('Data and Formulas'!$K$41+(('Data Tool'!$D$9*'Data and Formulas'!$K$42)+('Data Tool'!$F$9*'Data and Formulas'!$K$45)+('Data Tool'!$G$9*'Data and Formulas'!$K$46)))) &gt;='Data and Formulas'!$K$54), $AA152, IF(AND(('Data Tool'!$D$10/('Data and Formulas'!$K$41+(('Data Tool'!$D$9*'Data and Formulas'!$K$42)+('Data Tool'!$F$9*'Data and Formulas'!$K$45)+('Data Tool'!$G$9*'Data and Formulas'!$K$46))))&lt;'Data and Formulas'!$M$54, ('Data Tool'!$D$10/('Data and Formulas'!$K$41+(('Data Tool'!$D$9*'Data and Formulas'!$K$42)+('Data Tool'!$F$9*'Data and Formulas'!$K$45)+('Data Tool'!$G$9*'Data and Formulas'!$K$46)))) &gt;='Data and Formulas'!$L$54), $AB152, IF(AND(('Data Tool'!$D$10/('Data and Formulas'!$K$41+(('Data Tool'!$D$9*'Data and Formulas'!$K$42)+('Data Tool'!$F$9*'Data and Formulas'!$K$45)+('Data Tool'!$G$9*'Data and Formulas'!$K$46))))&lt;'Data and Formulas'!$N$54, ('Data Tool'!$D$10/('Data and Formulas'!$K$41+(('Data Tool'!$D$9*'Data and Formulas'!$K$42)+('Data Tool'!$F$9*'Data and Formulas'!$K$45)+('Data Tool'!$G$9*'Data and Formulas'!$K$46)))) &gt;='Data and Formulas'!$M$54), $AC152, IF(AND(('Data Tool'!$D$10/('Data and Formulas'!$K$41+(('Data Tool'!$D$9*'Data and Formulas'!$K$42)+('Data Tool'!$F$9*'Data and Formulas'!$K$45)+('Data Tool'!$G$9*'Data and Formulas'!$K$46))))&lt;'Data and Formulas'!$O$54, ('Data Tool'!$D$10/('Data and Formulas'!$K$41+(('Data Tool'!$D$9*'Data and Formulas'!$K$42)+('Data Tool'!$F$9*'Data and Formulas'!$K$45)+('Data Tool'!$G$9*'Data and Formulas'!$K$46)))) &gt;='Data and Formulas'!$N$54), $AD152, IF(('Data Tool'!$D$10/('Data and Formulas'!$K$41+(('Data Tool'!$D$9*'Data and Formulas'!$K$42)+('Data Tool'!$F$9*'Data and Formulas'!$K$45)+('Data Tool'!$G$9*'Data and Formulas'!$K$46))))&gt;='Data and Formulas'!$O$54, $AE152))))))))))</f>
        <v>2.5</v>
      </c>
      <c r="T152" s="48">
        <v>2.6</v>
      </c>
      <c r="U152" s="49"/>
      <c r="V152" s="4">
        <v>2.4</v>
      </c>
      <c r="W152" s="4">
        <v>2.4</v>
      </c>
      <c r="X152" s="4">
        <v>2.4</v>
      </c>
      <c r="Y152" s="4">
        <v>2.5</v>
      </c>
      <c r="Z152" s="4">
        <v>2.5</v>
      </c>
      <c r="AA152" s="4">
        <v>2.6</v>
      </c>
      <c r="AB152" s="4">
        <v>2.6</v>
      </c>
      <c r="AC152" s="4">
        <v>2.6</v>
      </c>
      <c r="AD152" s="4">
        <v>2.7</v>
      </c>
      <c r="AE152" s="190">
        <v>2.9</v>
      </c>
    </row>
    <row r="153" spans="18:31">
      <c r="R153" s="204">
        <v>42856</v>
      </c>
      <c r="S153" s="47">
        <f>IF(('Data Tool'!$D$10/('Data and Formulas'!$K$41+(('Data Tool'!$D$9*'Data and Formulas'!$K$42)+('Data Tool'!$F$9*'Data and Formulas'!$K$45)+('Data Tool'!$G$9*'Data and Formulas'!$K$46))))&lt;'Data and Formulas'!$G$54, $V153, IF(AND(('Data Tool'!$D$10/('Data and Formulas'!$K$41+(('Data Tool'!$D$9*'Data and Formulas'!$K$42)+('Data Tool'!$F$9*'Data and Formulas'!$K$45)+('Data Tool'!$G$9*'Data and Formulas'!$K$46))))&lt;'Data and Formulas'!$H$54, ('Data Tool'!$D$10/('Data and Formulas'!$K$41+(('Data Tool'!$D$9*'Data and Formulas'!$K$42)+('Data Tool'!$F$9*'Data and Formulas'!$K$45)+('Data Tool'!$G$9*'Data and Formulas'!$K$46)))) &gt;='Data and Formulas'!$G$54), $W153, IF(AND(('Data Tool'!$D$10/('Data and Formulas'!$K$41+(('Data Tool'!$D$9*'Data and Formulas'!$K$42)+('Data Tool'!$F$9*'Data and Formulas'!$K$45)+('Data Tool'!$G$9*'Data and Formulas'!$K$46))))&lt;'Data and Formulas'!$I$54, ('Data Tool'!$D$10/('Data and Formulas'!$K$41+(('Data Tool'!$D$9*'Data and Formulas'!$K$42)+('Data Tool'!$F$9*'Data and Formulas'!$K$45)+('Data Tool'!$G$9*'Data and Formulas'!$K$46)))) &gt;='Data and Formulas'!$H$54), $X153, IF(AND(('Data Tool'!$D$10/('Data and Formulas'!$K$41+(('Data Tool'!$D$9*'Data and Formulas'!$K$42)+('Data Tool'!$F$9*'Data and Formulas'!$K$45)+('Data Tool'!$G$9*'Data and Formulas'!$K$46))))&lt;'Data and Formulas'!$J$54, ('Data Tool'!$D$10/('Data and Formulas'!$K$41+(('Data Tool'!$D$9*'Data and Formulas'!$K$42)+('Data Tool'!$F$9*'Data and Formulas'!$K$45)+('Data Tool'!$G$9*'Data and Formulas'!$K$46)))) &gt;='Data and Formulas'!$I$54), $Y153, IF(AND(('Data Tool'!$D$10/('Data and Formulas'!$K$41+(('Data Tool'!$D$9*'Data and Formulas'!$K$42)+('Data Tool'!$F$9*'Data and Formulas'!$K$45)+('Data Tool'!$G$9*'Data and Formulas'!$K$46))))&lt;'Data and Formulas'!$K$54, ('Data Tool'!$D$10/('Data and Formulas'!$K$41+(('Data Tool'!$D$9*'Data and Formulas'!$K$42)+('Data Tool'!$F$9*'Data and Formulas'!$K$45)+('Data Tool'!$G$9*'Data and Formulas'!$K$46)))) &gt;='Data and Formulas'!$J$54), $Z153, IF(AND(('Data Tool'!$D$10/('Data and Formulas'!$K$41+(('Data Tool'!$D$9*'Data and Formulas'!$K$42)+('Data Tool'!$F$9*'Data and Formulas'!$K$45)+('Data Tool'!$G$9*'Data and Formulas'!$K$46))))&lt;'Data and Formulas'!$L$54, ('Data Tool'!$D$10/('Data and Formulas'!$K$41+(('Data Tool'!$D$9*'Data and Formulas'!$K$42)+('Data Tool'!$F$9*'Data and Formulas'!$K$45)+('Data Tool'!$G$9*'Data and Formulas'!$K$46)))) &gt;='Data and Formulas'!$K$54), $AA153, IF(AND(('Data Tool'!$D$10/('Data and Formulas'!$K$41+(('Data Tool'!$D$9*'Data and Formulas'!$K$42)+('Data Tool'!$F$9*'Data and Formulas'!$K$45)+('Data Tool'!$G$9*'Data and Formulas'!$K$46))))&lt;'Data and Formulas'!$M$54, ('Data Tool'!$D$10/('Data and Formulas'!$K$41+(('Data Tool'!$D$9*'Data and Formulas'!$K$42)+('Data Tool'!$F$9*'Data and Formulas'!$K$45)+('Data Tool'!$G$9*'Data and Formulas'!$K$46)))) &gt;='Data and Formulas'!$L$54), $AB153, IF(AND(('Data Tool'!$D$10/('Data and Formulas'!$K$41+(('Data Tool'!$D$9*'Data and Formulas'!$K$42)+('Data Tool'!$F$9*'Data and Formulas'!$K$45)+('Data Tool'!$G$9*'Data and Formulas'!$K$46))))&lt;'Data and Formulas'!$N$54, ('Data Tool'!$D$10/('Data and Formulas'!$K$41+(('Data Tool'!$D$9*'Data and Formulas'!$K$42)+('Data Tool'!$F$9*'Data and Formulas'!$K$45)+('Data Tool'!$G$9*'Data and Formulas'!$K$46)))) &gt;='Data and Formulas'!$M$54), $AC153, IF(AND(('Data Tool'!$D$10/('Data and Formulas'!$K$41+(('Data Tool'!$D$9*'Data and Formulas'!$K$42)+('Data Tool'!$F$9*'Data and Formulas'!$K$45)+('Data Tool'!$G$9*'Data and Formulas'!$K$46))))&lt;'Data and Formulas'!$O$54, ('Data Tool'!$D$10/('Data and Formulas'!$K$41+(('Data Tool'!$D$9*'Data and Formulas'!$K$42)+('Data Tool'!$F$9*'Data and Formulas'!$K$45)+('Data Tool'!$G$9*'Data and Formulas'!$K$46)))) &gt;='Data and Formulas'!$N$54), $AD153, IF(('Data Tool'!$D$10/('Data and Formulas'!$K$41+(('Data Tool'!$D$9*'Data and Formulas'!$K$42)+('Data Tool'!$F$9*'Data and Formulas'!$K$45)+('Data Tool'!$G$9*'Data and Formulas'!$K$46))))&gt;='Data and Formulas'!$O$54, $AE153))))))))))</f>
        <v>2.6</v>
      </c>
      <c r="T153" s="48">
        <v>2.7</v>
      </c>
      <c r="U153" s="49"/>
      <c r="V153" s="4">
        <v>2.7</v>
      </c>
      <c r="W153" s="4">
        <v>2.6</v>
      </c>
      <c r="X153" s="4">
        <v>2.6</v>
      </c>
      <c r="Y153" s="4">
        <v>2.6</v>
      </c>
      <c r="Z153" s="4">
        <v>2.7</v>
      </c>
      <c r="AA153" s="4">
        <v>2.6</v>
      </c>
      <c r="AB153" s="4">
        <v>2.7</v>
      </c>
      <c r="AC153" s="4">
        <v>2.7</v>
      </c>
      <c r="AD153" s="4">
        <v>2.7</v>
      </c>
      <c r="AE153" s="190">
        <v>2.9</v>
      </c>
    </row>
    <row r="154" spans="18:31">
      <c r="R154" s="204">
        <v>42887</v>
      </c>
      <c r="S154" s="47">
        <f>IF(('Data Tool'!$D$10/('Data and Formulas'!$K$41+(('Data Tool'!$D$9*'Data and Formulas'!$K$42)+('Data Tool'!$F$9*'Data and Formulas'!$K$45)+('Data Tool'!$G$9*'Data and Formulas'!$K$46))))&lt;'Data and Formulas'!$G$54, $V154, IF(AND(('Data Tool'!$D$10/('Data and Formulas'!$K$41+(('Data Tool'!$D$9*'Data and Formulas'!$K$42)+('Data Tool'!$F$9*'Data and Formulas'!$K$45)+('Data Tool'!$G$9*'Data and Formulas'!$K$46))))&lt;'Data and Formulas'!$H$54, ('Data Tool'!$D$10/('Data and Formulas'!$K$41+(('Data Tool'!$D$9*'Data and Formulas'!$K$42)+('Data Tool'!$F$9*'Data and Formulas'!$K$45)+('Data Tool'!$G$9*'Data and Formulas'!$K$46)))) &gt;='Data and Formulas'!$G$54), $W154, IF(AND(('Data Tool'!$D$10/('Data and Formulas'!$K$41+(('Data Tool'!$D$9*'Data and Formulas'!$K$42)+('Data Tool'!$F$9*'Data and Formulas'!$K$45)+('Data Tool'!$G$9*'Data and Formulas'!$K$46))))&lt;'Data and Formulas'!$I$54, ('Data Tool'!$D$10/('Data and Formulas'!$K$41+(('Data Tool'!$D$9*'Data and Formulas'!$K$42)+('Data Tool'!$F$9*'Data and Formulas'!$K$45)+('Data Tool'!$G$9*'Data and Formulas'!$K$46)))) &gt;='Data and Formulas'!$H$54), $X154, IF(AND(('Data Tool'!$D$10/('Data and Formulas'!$K$41+(('Data Tool'!$D$9*'Data and Formulas'!$K$42)+('Data Tool'!$F$9*'Data and Formulas'!$K$45)+('Data Tool'!$G$9*'Data and Formulas'!$K$46))))&lt;'Data and Formulas'!$J$54, ('Data Tool'!$D$10/('Data and Formulas'!$K$41+(('Data Tool'!$D$9*'Data and Formulas'!$K$42)+('Data Tool'!$F$9*'Data and Formulas'!$K$45)+('Data Tool'!$G$9*'Data and Formulas'!$K$46)))) &gt;='Data and Formulas'!$I$54), $Y154, IF(AND(('Data Tool'!$D$10/('Data and Formulas'!$K$41+(('Data Tool'!$D$9*'Data and Formulas'!$K$42)+('Data Tool'!$F$9*'Data and Formulas'!$K$45)+('Data Tool'!$G$9*'Data and Formulas'!$K$46))))&lt;'Data and Formulas'!$K$54, ('Data Tool'!$D$10/('Data and Formulas'!$K$41+(('Data Tool'!$D$9*'Data and Formulas'!$K$42)+('Data Tool'!$F$9*'Data and Formulas'!$K$45)+('Data Tool'!$G$9*'Data and Formulas'!$K$46)))) &gt;='Data and Formulas'!$J$54), $Z154, IF(AND(('Data Tool'!$D$10/('Data and Formulas'!$K$41+(('Data Tool'!$D$9*'Data and Formulas'!$K$42)+('Data Tool'!$F$9*'Data and Formulas'!$K$45)+('Data Tool'!$G$9*'Data and Formulas'!$K$46))))&lt;'Data and Formulas'!$L$54, ('Data Tool'!$D$10/('Data and Formulas'!$K$41+(('Data Tool'!$D$9*'Data and Formulas'!$K$42)+('Data Tool'!$F$9*'Data and Formulas'!$K$45)+('Data Tool'!$G$9*'Data and Formulas'!$K$46)))) &gt;='Data and Formulas'!$K$54), $AA154, IF(AND(('Data Tool'!$D$10/('Data and Formulas'!$K$41+(('Data Tool'!$D$9*'Data and Formulas'!$K$42)+('Data Tool'!$F$9*'Data and Formulas'!$K$45)+('Data Tool'!$G$9*'Data and Formulas'!$K$46))))&lt;'Data and Formulas'!$M$54, ('Data Tool'!$D$10/('Data and Formulas'!$K$41+(('Data Tool'!$D$9*'Data and Formulas'!$K$42)+('Data Tool'!$F$9*'Data and Formulas'!$K$45)+('Data Tool'!$G$9*'Data and Formulas'!$K$46)))) &gt;='Data and Formulas'!$L$54), $AB154, IF(AND(('Data Tool'!$D$10/('Data and Formulas'!$K$41+(('Data Tool'!$D$9*'Data and Formulas'!$K$42)+('Data Tool'!$F$9*'Data and Formulas'!$K$45)+('Data Tool'!$G$9*'Data and Formulas'!$K$46))))&lt;'Data and Formulas'!$N$54, ('Data Tool'!$D$10/('Data and Formulas'!$K$41+(('Data Tool'!$D$9*'Data and Formulas'!$K$42)+('Data Tool'!$F$9*'Data and Formulas'!$K$45)+('Data Tool'!$G$9*'Data and Formulas'!$K$46)))) &gt;='Data and Formulas'!$M$54), $AC154, IF(AND(('Data Tool'!$D$10/('Data and Formulas'!$K$41+(('Data Tool'!$D$9*'Data and Formulas'!$K$42)+('Data Tool'!$F$9*'Data and Formulas'!$K$45)+('Data Tool'!$G$9*'Data and Formulas'!$K$46))))&lt;'Data and Formulas'!$O$54, ('Data Tool'!$D$10/('Data and Formulas'!$K$41+(('Data Tool'!$D$9*'Data and Formulas'!$K$42)+('Data Tool'!$F$9*'Data and Formulas'!$K$45)+('Data Tool'!$G$9*'Data and Formulas'!$K$46)))) &gt;='Data and Formulas'!$N$54), $AD154, IF(('Data Tool'!$D$10/('Data and Formulas'!$K$41+(('Data Tool'!$D$9*'Data and Formulas'!$K$42)+('Data Tool'!$F$9*'Data and Formulas'!$K$45)+('Data Tool'!$G$9*'Data and Formulas'!$K$46))))&gt;='Data and Formulas'!$O$54, $AE154))))))))))</f>
        <v>2.5</v>
      </c>
      <c r="T154" s="48">
        <v>2.6</v>
      </c>
      <c r="U154" s="49"/>
      <c r="V154" s="4">
        <v>2.5</v>
      </c>
      <c r="W154" s="4">
        <v>2.4</v>
      </c>
      <c r="X154" s="4">
        <v>2.5</v>
      </c>
      <c r="Y154" s="4">
        <v>2.5</v>
      </c>
      <c r="Z154" s="4">
        <v>2.5</v>
      </c>
      <c r="AA154" s="4">
        <v>2.4</v>
      </c>
      <c r="AB154" s="4">
        <v>2.5</v>
      </c>
      <c r="AC154" s="4">
        <v>2.5</v>
      </c>
      <c r="AD154" s="4">
        <v>2.5</v>
      </c>
      <c r="AE154" s="190">
        <v>2.7</v>
      </c>
    </row>
    <row r="155" spans="18:31">
      <c r="R155" s="204">
        <v>42917</v>
      </c>
      <c r="S155" s="47">
        <f>IF(('Data Tool'!$D$10/('Data and Formulas'!$K$41+(('Data Tool'!$D$9*'Data and Formulas'!$K$42)+('Data Tool'!$F$9*'Data and Formulas'!$K$45)+('Data Tool'!$G$9*'Data and Formulas'!$K$46))))&lt;'Data and Formulas'!$G$54, $V155, IF(AND(('Data Tool'!$D$10/('Data and Formulas'!$K$41+(('Data Tool'!$D$9*'Data and Formulas'!$K$42)+('Data Tool'!$F$9*'Data and Formulas'!$K$45)+('Data Tool'!$G$9*'Data and Formulas'!$K$46))))&lt;'Data and Formulas'!$H$54, ('Data Tool'!$D$10/('Data and Formulas'!$K$41+(('Data Tool'!$D$9*'Data and Formulas'!$K$42)+('Data Tool'!$F$9*'Data and Formulas'!$K$45)+('Data Tool'!$G$9*'Data and Formulas'!$K$46)))) &gt;='Data and Formulas'!$G$54), $W155, IF(AND(('Data Tool'!$D$10/('Data and Formulas'!$K$41+(('Data Tool'!$D$9*'Data and Formulas'!$K$42)+('Data Tool'!$F$9*'Data and Formulas'!$K$45)+('Data Tool'!$G$9*'Data and Formulas'!$K$46))))&lt;'Data and Formulas'!$I$54, ('Data Tool'!$D$10/('Data and Formulas'!$K$41+(('Data Tool'!$D$9*'Data and Formulas'!$K$42)+('Data Tool'!$F$9*'Data and Formulas'!$K$45)+('Data Tool'!$G$9*'Data and Formulas'!$K$46)))) &gt;='Data and Formulas'!$H$54), $X155, IF(AND(('Data Tool'!$D$10/('Data and Formulas'!$K$41+(('Data Tool'!$D$9*'Data and Formulas'!$K$42)+('Data Tool'!$F$9*'Data and Formulas'!$K$45)+('Data Tool'!$G$9*'Data and Formulas'!$K$46))))&lt;'Data and Formulas'!$J$54, ('Data Tool'!$D$10/('Data and Formulas'!$K$41+(('Data Tool'!$D$9*'Data and Formulas'!$K$42)+('Data Tool'!$F$9*'Data and Formulas'!$K$45)+('Data Tool'!$G$9*'Data and Formulas'!$K$46)))) &gt;='Data and Formulas'!$I$54), $Y155, IF(AND(('Data Tool'!$D$10/('Data and Formulas'!$K$41+(('Data Tool'!$D$9*'Data and Formulas'!$K$42)+('Data Tool'!$F$9*'Data and Formulas'!$K$45)+('Data Tool'!$G$9*'Data and Formulas'!$K$46))))&lt;'Data and Formulas'!$K$54, ('Data Tool'!$D$10/('Data and Formulas'!$K$41+(('Data Tool'!$D$9*'Data and Formulas'!$K$42)+('Data Tool'!$F$9*'Data and Formulas'!$K$45)+('Data Tool'!$G$9*'Data and Formulas'!$K$46)))) &gt;='Data and Formulas'!$J$54), $Z155, IF(AND(('Data Tool'!$D$10/('Data and Formulas'!$K$41+(('Data Tool'!$D$9*'Data and Formulas'!$K$42)+('Data Tool'!$F$9*'Data and Formulas'!$K$45)+('Data Tool'!$G$9*'Data and Formulas'!$K$46))))&lt;'Data and Formulas'!$L$54, ('Data Tool'!$D$10/('Data and Formulas'!$K$41+(('Data Tool'!$D$9*'Data and Formulas'!$K$42)+('Data Tool'!$F$9*'Data and Formulas'!$K$45)+('Data Tool'!$G$9*'Data and Formulas'!$K$46)))) &gt;='Data and Formulas'!$K$54), $AA155, IF(AND(('Data Tool'!$D$10/('Data and Formulas'!$K$41+(('Data Tool'!$D$9*'Data and Formulas'!$K$42)+('Data Tool'!$F$9*'Data and Formulas'!$K$45)+('Data Tool'!$G$9*'Data and Formulas'!$K$46))))&lt;'Data and Formulas'!$M$54, ('Data Tool'!$D$10/('Data and Formulas'!$K$41+(('Data Tool'!$D$9*'Data and Formulas'!$K$42)+('Data Tool'!$F$9*'Data and Formulas'!$K$45)+('Data Tool'!$G$9*'Data and Formulas'!$K$46)))) &gt;='Data and Formulas'!$L$54), $AB155, IF(AND(('Data Tool'!$D$10/('Data and Formulas'!$K$41+(('Data Tool'!$D$9*'Data and Formulas'!$K$42)+('Data Tool'!$F$9*'Data and Formulas'!$K$45)+('Data Tool'!$G$9*'Data and Formulas'!$K$46))))&lt;'Data and Formulas'!$N$54, ('Data Tool'!$D$10/('Data and Formulas'!$K$41+(('Data Tool'!$D$9*'Data and Formulas'!$K$42)+('Data Tool'!$F$9*'Data and Formulas'!$K$45)+('Data Tool'!$G$9*'Data and Formulas'!$K$46)))) &gt;='Data and Formulas'!$M$54), $AC155, IF(AND(('Data Tool'!$D$10/('Data and Formulas'!$K$41+(('Data Tool'!$D$9*'Data and Formulas'!$K$42)+('Data Tool'!$F$9*'Data and Formulas'!$K$45)+('Data Tool'!$G$9*'Data and Formulas'!$K$46))))&lt;'Data and Formulas'!$O$54, ('Data Tool'!$D$10/('Data and Formulas'!$K$41+(('Data Tool'!$D$9*'Data and Formulas'!$K$42)+('Data Tool'!$F$9*'Data and Formulas'!$K$45)+('Data Tool'!$G$9*'Data and Formulas'!$K$46)))) &gt;='Data and Formulas'!$N$54), $AD155, IF(('Data Tool'!$D$10/('Data and Formulas'!$K$41+(('Data Tool'!$D$9*'Data and Formulas'!$K$42)+('Data Tool'!$F$9*'Data and Formulas'!$K$45)+('Data Tool'!$G$9*'Data and Formulas'!$K$46))))&gt;='Data and Formulas'!$O$54, $AE155))))))))))</f>
        <v>2.5</v>
      </c>
      <c r="T155" s="48">
        <v>2.6</v>
      </c>
      <c r="U155" s="49"/>
      <c r="V155" s="4">
        <v>2.5</v>
      </c>
      <c r="W155" s="4">
        <v>2.4</v>
      </c>
      <c r="X155" s="4">
        <v>2.5</v>
      </c>
      <c r="Y155" s="4">
        <v>2.5</v>
      </c>
      <c r="Z155" s="4">
        <v>2.5</v>
      </c>
      <c r="AA155" s="4">
        <v>2.4</v>
      </c>
      <c r="AB155" s="4">
        <v>2.5</v>
      </c>
      <c r="AC155" s="4">
        <v>2.5</v>
      </c>
      <c r="AD155" s="4">
        <v>2.5</v>
      </c>
      <c r="AE155" s="190">
        <v>2.7</v>
      </c>
    </row>
    <row r="156" spans="18:31">
      <c r="R156" s="204">
        <v>42948</v>
      </c>
      <c r="S156" s="47">
        <f>IF(('Data Tool'!$D$10/('Data and Formulas'!$K$41+(('Data Tool'!$D$9*'Data and Formulas'!$K$42)+('Data Tool'!$F$9*'Data and Formulas'!$K$45)+('Data Tool'!$G$9*'Data and Formulas'!$K$46))))&lt;'Data and Formulas'!$G$54, $V156, IF(AND(('Data Tool'!$D$10/('Data and Formulas'!$K$41+(('Data Tool'!$D$9*'Data and Formulas'!$K$42)+('Data Tool'!$F$9*'Data and Formulas'!$K$45)+('Data Tool'!$G$9*'Data and Formulas'!$K$46))))&lt;'Data and Formulas'!$H$54, ('Data Tool'!$D$10/('Data and Formulas'!$K$41+(('Data Tool'!$D$9*'Data and Formulas'!$K$42)+('Data Tool'!$F$9*'Data and Formulas'!$K$45)+('Data Tool'!$G$9*'Data and Formulas'!$K$46)))) &gt;='Data and Formulas'!$G$54), $W156, IF(AND(('Data Tool'!$D$10/('Data and Formulas'!$K$41+(('Data Tool'!$D$9*'Data and Formulas'!$K$42)+('Data Tool'!$F$9*'Data and Formulas'!$K$45)+('Data Tool'!$G$9*'Data and Formulas'!$K$46))))&lt;'Data and Formulas'!$I$54, ('Data Tool'!$D$10/('Data and Formulas'!$K$41+(('Data Tool'!$D$9*'Data and Formulas'!$K$42)+('Data Tool'!$F$9*'Data and Formulas'!$K$45)+('Data Tool'!$G$9*'Data and Formulas'!$K$46)))) &gt;='Data and Formulas'!$H$54), $X156, IF(AND(('Data Tool'!$D$10/('Data and Formulas'!$K$41+(('Data Tool'!$D$9*'Data and Formulas'!$K$42)+('Data Tool'!$F$9*'Data and Formulas'!$K$45)+('Data Tool'!$G$9*'Data and Formulas'!$K$46))))&lt;'Data and Formulas'!$J$54, ('Data Tool'!$D$10/('Data and Formulas'!$K$41+(('Data Tool'!$D$9*'Data and Formulas'!$K$42)+('Data Tool'!$F$9*'Data and Formulas'!$K$45)+('Data Tool'!$G$9*'Data and Formulas'!$K$46)))) &gt;='Data and Formulas'!$I$54), $Y156, IF(AND(('Data Tool'!$D$10/('Data and Formulas'!$K$41+(('Data Tool'!$D$9*'Data and Formulas'!$K$42)+('Data Tool'!$F$9*'Data and Formulas'!$K$45)+('Data Tool'!$G$9*'Data and Formulas'!$K$46))))&lt;'Data and Formulas'!$K$54, ('Data Tool'!$D$10/('Data and Formulas'!$K$41+(('Data Tool'!$D$9*'Data and Formulas'!$K$42)+('Data Tool'!$F$9*'Data and Formulas'!$K$45)+('Data Tool'!$G$9*'Data and Formulas'!$K$46)))) &gt;='Data and Formulas'!$J$54), $Z156, IF(AND(('Data Tool'!$D$10/('Data and Formulas'!$K$41+(('Data Tool'!$D$9*'Data and Formulas'!$K$42)+('Data Tool'!$F$9*'Data and Formulas'!$K$45)+('Data Tool'!$G$9*'Data and Formulas'!$K$46))))&lt;'Data and Formulas'!$L$54, ('Data Tool'!$D$10/('Data and Formulas'!$K$41+(('Data Tool'!$D$9*'Data and Formulas'!$K$42)+('Data Tool'!$F$9*'Data and Formulas'!$K$45)+('Data Tool'!$G$9*'Data and Formulas'!$K$46)))) &gt;='Data and Formulas'!$K$54), $AA156, IF(AND(('Data Tool'!$D$10/('Data and Formulas'!$K$41+(('Data Tool'!$D$9*'Data and Formulas'!$K$42)+('Data Tool'!$F$9*'Data and Formulas'!$K$45)+('Data Tool'!$G$9*'Data and Formulas'!$K$46))))&lt;'Data and Formulas'!$M$54, ('Data Tool'!$D$10/('Data and Formulas'!$K$41+(('Data Tool'!$D$9*'Data and Formulas'!$K$42)+('Data Tool'!$F$9*'Data and Formulas'!$K$45)+('Data Tool'!$G$9*'Data and Formulas'!$K$46)))) &gt;='Data and Formulas'!$L$54), $AB156, IF(AND(('Data Tool'!$D$10/('Data and Formulas'!$K$41+(('Data Tool'!$D$9*'Data and Formulas'!$K$42)+('Data Tool'!$F$9*'Data and Formulas'!$K$45)+('Data Tool'!$G$9*'Data and Formulas'!$K$46))))&lt;'Data and Formulas'!$N$54, ('Data Tool'!$D$10/('Data and Formulas'!$K$41+(('Data Tool'!$D$9*'Data and Formulas'!$K$42)+('Data Tool'!$F$9*'Data and Formulas'!$K$45)+('Data Tool'!$G$9*'Data and Formulas'!$K$46)))) &gt;='Data and Formulas'!$M$54), $AC156, IF(AND(('Data Tool'!$D$10/('Data and Formulas'!$K$41+(('Data Tool'!$D$9*'Data and Formulas'!$K$42)+('Data Tool'!$F$9*'Data and Formulas'!$K$45)+('Data Tool'!$G$9*'Data and Formulas'!$K$46))))&lt;'Data and Formulas'!$O$54, ('Data Tool'!$D$10/('Data and Formulas'!$K$41+(('Data Tool'!$D$9*'Data and Formulas'!$K$42)+('Data Tool'!$F$9*'Data and Formulas'!$K$45)+('Data Tool'!$G$9*'Data and Formulas'!$K$46)))) &gt;='Data and Formulas'!$N$54), $AD156, IF(('Data Tool'!$D$10/('Data and Formulas'!$K$41+(('Data Tool'!$D$9*'Data and Formulas'!$K$42)+('Data Tool'!$F$9*'Data and Formulas'!$K$45)+('Data Tool'!$G$9*'Data and Formulas'!$K$46))))&gt;='Data and Formulas'!$O$54, $AE156))))))))))</f>
        <v>2.7</v>
      </c>
      <c r="T156" s="48">
        <v>2.7</v>
      </c>
      <c r="U156" s="49"/>
      <c r="V156" s="4">
        <v>2.7</v>
      </c>
      <c r="W156" s="4">
        <v>2.6</v>
      </c>
      <c r="X156" s="4">
        <v>2.7</v>
      </c>
      <c r="Y156" s="4">
        <v>2.7</v>
      </c>
      <c r="Z156" s="4">
        <v>2.7</v>
      </c>
      <c r="AA156" s="4">
        <v>2.6</v>
      </c>
      <c r="AB156" s="4">
        <v>2.7</v>
      </c>
      <c r="AC156" s="4">
        <v>2.7</v>
      </c>
      <c r="AD156" s="4">
        <v>2.7</v>
      </c>
      <c r="AE156" s="190">
        <v>2.9</v>
      </c>
    </row>
    <row r="157" spans="18:31">
      <c r="R157" s="204">
        <v>42979</v>
      </c>
      <c r="S157" s="47">
        <f>IF(('Data Tool'!$D$10/('Data and Formulas'!$K$41+(('Data Tool'!$D$9*'Data and Formulas'!$K$42)+('Data Tool'!$F$9*'Data and Formulas'!$K$45)+('Data Tool'!$G$9*'Data and Formulas'!$K$46))))&lt;'Data and Formulas'!$G$54, $V157, IF(AND(('Data Tool'!$D$10/('Data and Formulas'!$K$41+(('Data Tool'!$D$9*'Data and Formulas'!$K$42)+('Data Tool'!$F$9*'Data and Formulas'!$K$45)+('Data Tool'!$G$9*'Data and Formulas'!$K$46))))&lt;'Data and Formulas'!$H$54, ('Data Tool'!$D$10/('Data and Formulas'!$K$41+(('Data Tool'!$D$9*'Data and Formulas'!$K$42)+('Data Tool'!$F$9*'Data and Formulas'!$K$45)+('Data Tool'!$G$9*'Data and Formulas'!$K$46)))) &gt;='Data and Formulas'!$G$54), $W157, IF(AND(('Data Tool'!$D$10/('Data and Formulas'!$K$41+(('Data Tool'!$D$9*'Data and Formulas'!$K$42)+('Data Tool'!$F$9*'Data and Formulas'!$K$45)+('Data Tool'!$G$9*'Data and Formulas'!$K$46))))&lt;'Data and Formulas'!$I$54, ('Data Tool'!$D$10/('Data and Formulas'!$K$41+(('Data Tool'!$D$9*'Data and Formulas'!$K$42)+('Data Tool'!$F$9*'Data and Formulas'!$K$45)+('Data Tool'!$G$9*'Data and Formulas'!$K$46)))) &gt;='Data and Formulas'!$H$54), $X157, IF(AND(('Data Tool'!$D$10/('Data and Formulas'!$K$41+(('Data Tool'!$D$9*'Data and Formulas'!$K$42)+('Data Tool'!$F$9*'Data and Formulas'!$K$45)+('Data Tool'!$G$9*'Data and Formulas'!$K$46))))&lt;'Data and Formulas'!$J$54, ('Data Tool'!$D$10/('Data and Formulas'!$K$41+(('Data Tool'!$D$9*'Data and Formulas'!$K$42)+('Data Tool'!$F$9*'Data and Formulas'!$K$45)+('Data Tool'!$G$9*'Data and Formulas'!$K$46)))) &gt;='Data and Formulas'!$I$54), $Y157, IF(AND(('Data Tool'!$D$10/('Data and Formulas'!$K$41+(('Data Tool'!$D$9*'Data and Formulas'!$K$42)+('Data Tool'!$F$9*'Data and Formulas'!$K$45)+('Data Tool'!$G$9*'Data and Formulas'!$K$46))))&lt;'Data and Formulas'!$K$54, ('Data Tool'!$D$10/('Data and Formulas'!$K$41+(('Data Tool'!$D$9*'Data and Formulas'!$K$42)+('Data Tool'!$F$9*'Data and Formulas'!$K$45)+('Data Tool'!$G$9*'Data and Formulas'!$K$46)))) &gt;='Data and Formulas'!$J$54), $Z157, IF(AND(('Data Tool'!$D$10/('Data and Formulas'!$K$41+(('Data Tool'!$D$9*'Data and Formulas'!$K$42)+('Data Tool'!$F$9*'Data and Formulas'!$K$45)+('Data Tool'!$G$9*'Data and Formulas'!$K$46))))&lt;'Data and Formulas'!$L$54, ('Data Tool'!$D$10/('Data and Formulas'!$K$41+(('Data Tool'!$D$9*'Data and Formulas'!$K$42)+('Data Tool'!$F$9*'Data and Formulas'!$K$45)+('Data Tool'!$G$9*'Data and Formulas'!$K$46)))) &gt;='Data and Formulas'!$K$54), $AA157, IF(AND(('Data Tool'!$D$10/('Data and Formulas'!$K$41+(('Data Tool'!$D$9*'Data and Formulas'!$K$42)+('Data Tool'!$F$9*'Data and Formulas'!$K$45)+('Data Tool'!$G$9*'Data and Formulas'!$K$46))))&lt;'Data and Formulas'!$M$54, ('Data Tool'!$D$10/('Data and Formulas'!$K$41+(('Data Tool'!$D$9*'Data and Formulas'!$K$42)+('Data Tool'!$F$9*'Data and Formulas'!$K$45)+('Data Tool'!$G$9*'Data and Formulas'!$K$46)))) &gt;='Data and Formulas'!$L$54), $AB157, IF(AND(('Data Tool'!$D$10/('Data and Formulas'!$K$41+(('Data Tool'!$D$9*'Data and Formulas'!$K$42)+('Data Tool'!$F$9*'Data and Formulas'!$K$45)+('Data Tool'!$G$9*'Data and Formulas'!$K$46))))&lt;'Data and Formulas'!$N$54, ('Data Tool'!$D$10/('Data and Formulas'!$K$41+(('Data Tool'!$D$9*'Data and Formulas'!$K$42)+('Data Tool'!$F$9*'Data and Formulas'!$K$45)+('Data Tool'!$G$9*'Data and Formulas'!$K$46)))) &gt;='Data and Formulas'!$M$54), $AC157, IF(AND(('Data Tool'!$D$10/('Data and Formulas'!$K$41+(('Data Tool'!$D$9*'Data and Formulas'!$K$42)+('Data Tool'!$F$9*'Data and Formulas'!$K$45)+('Data Tool'!$G$9*'Data and Formulas'!$K$46))))&lt;'Data and Formulas'!$O$54, ('Data Tool'!$D$10/('Data and Formulas'!$K$41+(('Data Tool'!$D$9*'Data and Formulas'!$K$42)+('Data Tool'!$F$9*'Data and Formulas'!$K$45)+('Data Tool'!$G$9*'Data and Formulas'!$K$46)))) &gt;='Data and Formulas'!$N$54), $AD157, IF(('Data Tool'!$D$10/('Data and Formulas'!$K$41+(('Data Tool'!$D$9*'Data and Formulas'!$K$42)+('Data Tool'!$F$9*'Data and Formulas'!$K$45)+('Data Tool'!$G$9*'Data and Formulas'!$K$46))))&gt;='Data and Formulas'!$O$54, $AE157))))))))))</f>
        <v>2.8</v>
      </c>
      <c r="T157" s="48">
        <v>2.8</v>
      </c>
      <c r="U157" s="49"/>
      <c r="V157" s="4">
        <v>2.8</v>
      </c>
      <c r="W157" s="4">
        <v>2.7</v>
      </c>
      <c r="X157" s="4">
        <v>2.8</v>
      </c>
      <c r="Y157" s="4">
        <v>2.8</v>
      </c>
      <c r="Z157" s="4">
        <v>2.8</v>
      </c>
      <c r="AA157" s="4">
        <v>2.7</v>
      </c>
      <c r="AB157" s="4">
        <v>2.8</v>
      </c>
      <c r="AC157" s="4">
        <v>2.8</v>
      </c>
      <c r="AD157" s="4">
        <v>2.8</v>
      </c>
      <c r="AE157" s="190">
        <v>2.9</v>
      </c>
    </row>
    <row r="158" spans="18:31">
      <c r="R158" s="204">
        <v>43009</v>
      </c>
      <c r="S158" s="47">
        <f>IF(('Data Tool'!$D$10/('Data and Formulas'!$K$41+(('Data Tool'!$D$9*'Data and Formulas'!$K$42)+('Data Tool'!$F$9*'Data and Formulas'!$K$45)+('Data Tool'!$G$9*'Data and Formulas'!$K$46))))&lt;'Data and Formulas'!$G$54, $V158, IF(AND(('Data Tool'!$D$10/('Data and Formulas'!$K$41+(('Data Tool'!$D$9*'Data and Formulas'!$K$42)+('Data Tool'!$F$9*'Data and Formulas'!$K$45)+('Data Tool'!$G$9*'Data and Formulas'!$K$46))))&lt;'Data and Formulas'!$H$54, ('Data Tool'!$D$10/('Data and Formulas'!$K$41+(('Data Tool'!$D$9*'Data and Formulas'!$K$42)+('Data Tool'!$F$9*'Data and Formulas'!$K$45)+('Data Tool'!$G$9*'Data and Formulas'!$K$46)))) &gt;='Data and Formulas'!$G$54), $W158, IF(AND(('Data Tool'!$D$10/('Data and Formulas'!$K$41+(('Data Tool'!$D$9*'Data and Formulas'!$K$42)+('Data Tool'!$F$9*'Data and Formulas'!$K$45)+('Data Tool'!$G$9*'Data and Formulas'!$K$46))))&lt;'Data and Formulas'!$I$54, ('Data Tool'!$D$10/('Data and Formulas'!$K$41+(('Data Tool'!$D$9*'Data and Formulas'!$K$42)+('Data Tool'!$F$9*'Data and Formulas'!$K$45)+('Data Tool'!$G$9*'Data and Formulas'!$K$46)))) &gt;='Data and Formulas'!$H$54), $X158, IF(AND(('Data Tool'!$D$10/('Data and Formulas'!$K$41+(('Data Tool'!$D$9*'Data and Formulas'!$K$42)+('Data Tool'!$F$9*'Data and Formulas'!$K$45)+('Data Tool'!$G$9*'Data and Formulas'!$K$46))))&lt;'Data and Formulas'!$J$54, ('Data Tool'!$D$10/('Data and Formulas'!$K$41+(('Data Tool'!$D$9*'Data and Formulas'!$K$42)+('Data Tool'!$F$9*'Data and Formulas'!$K$45)+('Data Tool'!$G$9*'Data and Formulas'!$K$46)))) &gt;='Data and Formulas'!$I$54), $Y158, IF(AND(('Data Tool'!$D$10/('Data and Formulas'!$K$41+(('Data Tool'!$D$9*'Data and Formulas'!$K$42)+('Data Tool'!$F$9*'Data and Formulas'!$K$45)+('Data Tool'!$G$9*'Data and Formulas'!$K$46))))&lt;'Data and Formulas'!$K$54, ('Data Tool'!$D$10/('Data and Formulas'!$K$41+(('Data Tool'!$D$9*'Data and Formulas'!$K$42)+('Data Tool'!$F$9*'Data and Formulas'!$K$45)+('Data Tool'!$G$9*'Data and Formulas'!$K$46)))) &gt;='Data and Formulas'!$J$54), $Z158, IF(AND(('Data Tool'!$D$10/('Data and Formulas'!$K$41+(('Data Tool'!$D$9*'Data and Formulas'!$K$42)+('Data Tool'!$F$9*'Data and Formulas'!$K$45)+('Data Tool'!$G$9*'Data and Formulas'!$K$46))))&lt;'Data and Formulas'!$L$54, ('Data Tool'!$D$10/('Data and Formulas'!$K$41+(('Data Tool'!$D$9*'Data and Formulas'!$K$42)+('Data Tool'!$F$9*'Data and Formulas'!$K$45)+('Data Tool'!$G$9*'Data and Formulas'!$K$46)))) &gt;='Data and Formulas'!$K$54), $AA158, IF(AND(('Data Tool'!$D$10/('Data and Formulas'!$K$41+(('Data Tool'!$D$9*'Data and Formulas'!$K$42)+('Data Tool'!$F$9*'Data and Formulas'!$K$45)+('Data Tool'!$G$9*'Data and Formulas'!$K$46))))&lt;'Data and Formulas'!$M$54, ('Data Tool'!$D$10/('Data and Formulas'!$K$41+(('Data Tool'!$D$9*'Data and Formulas'!$K$42)+('Data Tool'!$F$9*'Data and Formulas'!$K$45)+('Data Tool'!$G$9*'Data and Formulas'!$K$46)))) &gt;='Data and Formulas'!$L$54), $AB158, IF(AND(('Data Tool'!$D$10/('Data and Formulas'!$K$41+(('Data Tool'!$D$9*'Data and Formulas'!$K$42)+('Data Tool'!$F$9*'Data and Formulas'!$K$45)+('Data Tool'!$G$9*'Data and Formulas'!$K$46))))&lt;'Data and Formulas'!$N$54, ('Data Tool'!$D$10/('Data and Formulas'!$K$41+(('Data Tool'!$D$9*'Data and Formulas'!$K$42)+('Data Tool'!$F$9*'Data and Formulas'!$K$45)+('Data Tool'!$G$9*'Data and Formulas'!$K$46)))) &gt;='Data and Formulas'!$M$54), $AC158, IF(AND(('Data Tool'!$D$10/('Data and Formulas'!$K$41+(('Data Tool'!$D$9*'Data and Formulas'!$K$42)+('Data Tool'!$F$9*'Data and Formulas'!$K$45)+('Data Tool'!$G$9*'Data and Formulas'!$K$46))))&lt;'Data and Formulas'!$O$54, ('Data Tool'!$D$10/('Data and Formulas'!$K$41+(('Data Tool'!$D$9*'Data and Formulas'!$K$42)+('Data Tool'!$F$9*'Data and Formulas'!$K$45)+('Data Tool'!$G$9*'Data and Formulas'!$K$46)))) &gt;='Data and Formulas'!$N$54), $AD158, IF(('Data Tool'!$D$10/('Data and Formulas'!$K$41+(('Data Tool'!$D$9*'Data and Formulas'!$K$42)+('Data Tool'!$F$9*'Data and Formulas'!$K$45)+('Data Tool'!$G$9*'Data and Formulas'!$K$46))))&gt;='Data and Formulas'!$O$54, $AE158))))))))))</f>
        <v>2.7</v>
      </c>
      <c r="T158" s="48">
        <v>2.8</v>
      </c>
      <c r="U158" s="49"/>
      <c r="V158" s="4">
        <v>2.8</v>
      </c>
      <c r="W158" s="4">
        <v>2.7</v>
      </c>
      <c r="X158" s="4">
        <v>2.7</v>
      </c>
      <c r="Y158" s="4">
        <v>2.7</v>
      </c>
      <c r="Z158" s="4">
        <v>2.7</v>
      </c>
      <c r="AA158" s="4">
        <v>2.7</v>
      </c>
      <c r="AB158" s="4">
        <v>2.7</v>
      </c>
      <c r="AC158" s="4">
        <v>2.7</v>
      </c>
      <c r="AD158" s="4">
        <v>2.8</v>
      </c>
      <c r="AE158" s="190">
        <v>2.9</v>
      </c>
    </row>
    <row r="159" spans="18:31">
      <c r="R159" s="204">
        <v>43040</v>
      </c>
      <c r="S159" s="47">
        <f>IF(('Data Tool'!$D$10/('Data and Formulas'!$K$41+(('Data Tool'!$D$9*'Data and Formulas'!$K$42)+('Data Tool'!$F$9*'Data and Formulas'!$K$45)+('Data Tool'!$G$9*'Data and Formulas'!$K$46))))&lt;'Data and Formulas'!$G$54, $V159, IF(AND(('Data Tool'!$D$10/('Data and Formulas'!$K$41+(('Data Tool'!$D$9*'Data and Formulas'!$K$42)+('Data Tool'!$F$9*'Data and Formulas'!$K$45)+('Data Tool'!$G$9*'Data and Formulas'!$K$46))))&lt;'Data and Formulas'!$H$54, ('Data Tool'!$D$10/('Data and Formulas'!$K$41+(('Data Tool'!$D$9*'Data and Formulas'!$K$42)+('Data Tool'!$F$9*'Data and Formulas'!$K$45)+('Data Tool'!$G$9*'Data and Formulas'!$K$46)))) &gt;='Data and Formulas'!$G$54), $W159, IF(AND(('Data Tool'!$D$10/('Data and Formulas'!$K$41+(('Data Tool'!$D$9*'Data and Formulas'!$K$42)+('Data Tool'!$F$9*'Data and Formulas'!$K$45)+('Data Tool'!$G$9*'Data and Formulas'!$K$46))))&lt;'Data and Formulas'!$I$54, ('Data Tool'!$D$10/('Data and Formulas'!$K$41+(('Data Tool'!$D$9*'Data and Formulas'!$K$42)+('Data Tool'!$F$9*'Data and Formulas'!$K$45)+('Data Tool'!$G$9*'Data and Formulas'!$K$46)))) &gt;='Data and Formulas'!$H$54), $X159, IF(AND(('Data Tool'!$D$10/('Data and Formulas'!$K$41+(('Data Tool'!$D$9*'Data and Formulas'!$K$42)+('Data Tool'!$F$9*'Data and Formulas'!$K$45)+('Data Tool'!$G$9*'Data and Formulas'!$K$46))))&lt;'Data and Formulas'!$J$54, ('Data Tool'!$D$10/('Data and Formulas'!$K$41+(('Data Tool'!$D$9*'Data and Formulas'!$K$42)+('Data Tool'!$F$9*'Data and Formulas'!$K$45)+('Data Tool'!$G$9*'Data and Formulas'!$K$46)))) &gt;='Data and Formulas'!$I$54), $Y159, IF(AND(('Data Tool'!$D$10/('Data and Formulas'!$K$41+(('Data Tool'!$D$9*'Data and Formulas'!$K$42)+('Data Tool'!$F$9*'Data and Formulas'!$K$45)+('Data Tool'!$G$9*'Data and Formulas'!$K$46))))&lt;'Data and Formulas'!$K$54, ('Data Tool'!$D$10/('Data and Formulas'!$K$41+(('Data Tool'!$D$9*'Data and Formulas'!$K$42)+('Data Tool'!$F$9*'Data and Formulas'!$K$45)+('Data Tool'!$G$9*'Data and Formulas'!$K$46)))) &gt;='Data and Formulas'!$J$54), $Z159, IF(AND(('Data Tool'!$D$10/('Data and Formulas'!$K$41+(('Data Tool'!$D$9*'Data and Formulas'!$K$42)+('Data Tool'!$F$9*'Data and Formulas'!$K$45)+('Data Tool'!$G$9*'Data and Formulas'!$K$46))))&lt;'Data and Formulas'!$L$54, ('Data Tool'!$D$10/('Data and Formulas'!$K$41+(('Data Tool'!$D$9*'Data and Formulas'!$K$42)+('Data Tool'!$F$9*'Data and Formulas'!$K$45)+('Data Tool'!$G$9*'Data and Formulas'!$K$46)))) &gt;='Data and Formulas'!$K$54), $AA159, IF(AND(('Data Tool'!$D$10/('Data and Formulas'!$K$41+(('Data Tool'!$D$9*'Data and Formulas'!$K$42)+('Data Tool'!$F$9*'Data and Formulas'!$K$45)+('Data Tool'!$G$9*'Data and Formulas'!$K$46))))&lt;'Data and Formulas'!$M$54, ('Data Tool'!$D$10/('Data and Formulas'!$K$41+(('Data Tool'!$D$9*'Data and Formulas'!$K$42)+('Data Tool'!$F$9*'Data and Formulas'!$K$45)+('Data Tool'!$G$9*'Data and Formulas'!$K$46)))) &gt;='Data and Formulas'!$L$54), $AB159, IF(AND(('Data Tool'!$D$10/('Data and Formulas'!$K$41+(('Data Tool'!$D$9*'Data and Formulas'!$K$42)+('Data Tool'!$F$9*'Data and Formulas'!$K$45)+('Data Tool'!$G$9*'Data and Formulas'!$K$46))))&lt;'Data and Formulas'!$N$54, ('Data Tool'!$D$10/('Data and Formulas'!$K$41+(('Data Tool'!$D$9*'Data and Formulas'!$K$42)+('Data Tool'!$F$9*'Data and Formulas'!$K$45)+('Data Tool'!$G$9*'Data and Formulas'!$K$46)))) &gt;='Data and Formulas'!$M$54), $AC159, IF(AND(('Data Tool'!$D$10/('Data and Formulas'!$K$41+(('Data Tool'!$D$9*'Data and Formulas'!$K$42)+('Data Tool'!$F$9*'Data and Formulas'!$K$45)+('Data Tool'!$G$9*'Data and Formulas'!$K$46))))&lt;'Data and Formulas'!$O$54, ('Data Tool'!$D$10/('Data and Formulas'!$K$41+(('Data Tool'!$D$9*'Data and Formulas'!$K$42)+('Data Tool'!$F$9*'Data and Formulas'!$K$45)+('Data Tool'!$G$9*'Data and Formulas'!$K$46)))) &gt;='Data and Formulas'!$N$54), $AD159, IF(('Data Tool'!$D$10/('Data and Formulas'!$K$41+(('Data Tool'!$D$9*'Data and Formulas'!$K$42)+('Data Tool'!$F$9*'Data and Formulas'!$K$45)+('Data Tool'!$G$9*'Data and Formulas'!$K$46))))&gt;='Data and Formulas'!$O$54, $AE159))))))))))</f>
        <v>2.7</v>
      </c>
      <c r="T159" s="48">
        <v>2.8</v>
      </c>
      <c r="U159" s="49"/>
      <c r="V159" s="4">
        <v>2.8</v>
      </c>
      <c r="W159" s="4">
        <v>2.8</v>
      </c>
      <c r="X159" s="4">
        <v>2.7</v>
      </c>
      <c r="Y159" s="4">
        <v>2.7</v>
      </c>
      <c r="Z159" s="4">
        <v>2.8</v>
      </c>
      <c r="AA159" s="4">
        <v>2.7</v>
      </c>
      <c r="AB159" s="4">
        <v>2.8</v>
      </c>
      <c r="AC159" s="4">
        <v>2.7</v>
      </c>
      <c r="AD159" s="4">
        <v>2.9</v>
      </c>
      <c r="AE159" s="190">
        <v>2.9</v>
      </c>
    </row>
    <row r="160" spans="18:31">
      <c r="R160" s="204">
        <v>43070</v>
      </c>
      <c r="S160" s="47">
        <f>IF(('Data Tool'!$D$10/('Data and Formulas'!$K$41+(('Data Tool'!$D$9*'Data and Formulas'!$K$42)+('Data Tool'!$F$9*'Data and Formulas'!$K$45)+('Data Tool'!$G$9*'Data and Formulas'!$K$46))))&lt;'Data and Formulas'!$G$54, $V160, IF(AND(('Data Tool'!$D$10/('Data and Formulas'!$K$41+(('Data Tool'!$D$9*'Data and Formulas'!$K$42)+('Data Tool'!$F$9*'Data and Formulas'!$K$45)+('Data Tool'!$G$9*'Data and Formulas'!$K$46))))&lt;'Data and Formulas'!$H$54, ('Data Tool'!$D$10/('Data and Formulas'!$K$41+(('Data Tool'!$D$9*'Data and Formulas'!$K$42)+('Data Tool'!$F$9*'Data and Formulas'!$K$45)+('Data Tool'!$G$9*'Data and Formulas'!$K$46)))) &gt;='Data and Formulas'!$G$54), $W160, IF(AND(('Data Tool'!$D$10/('Data and Formulas'!$K$41+(('Data Tool'!$D$9*'Data and Formulas'!$K$42)+('Data Tool'!$F$9*'Data and Formulas'!$K$45)+('Data Tool'!$G$9*'Data and Formulas'!$K$46))))&lt;'Data and Formulas'!$I$54, ('Data Tool'!$D$10/('Data and Formulas'!$K$41+(('Data Tool'!$D$9*'Data and Formulas'!$K$42)+('Data Tool'!$F$9*'Data and Formulas'!$K$45)+('Data Tool'!$G$9*'Data and Formulas'!$K$46)))) &gt;='Data and Formulas'!$H$54), $X160, IF(AND(('Data Tool'!$D$10/('Data and Formulas'!$K$41+(('Data Tool'!$D$9*'Data and Formulas'!$K$42)+('Data Tool'!$F$9*'Data and Formulas'!$K$45)+('Data Tool'!$G$9*'Data and Formulas'!$K$46))))&lt;'Data and Formulas'!$J$54, ('Data Tool'!$D$10/('Data and Formulas'!$K$41+(('Data Tool'!$D$9*'Data and Formulas'!$K$42)+('Data Tool'!$F$9*'Data and Formulas'!$K$45)+('Data Tool'!$G$9*'Data and Formulas'!$K$46)))) &gt;='Data and Formulas'!$I$54), $Y160, IF(AND(('Data Tool'!$D$10/('Data and Formulas'!$K$41+(('Data Tool'!$D$9*'Data and Formulas'!$K$42)+('Data Tool'!$F$9*'Data and Formulas'!$K$45)+('Data Tool'!$G$9*'Data and Formulas'!$K$46))))&lt;'Data and Formulas'!$K$54, ('Data Tool'!$D$10/('Data and Formulas'!$K$41+(('Data Tool'!$D$9*'Data and Formulas'!$K$42)+('Data Tool'!$F$9*'Data and Formulas'!$K$45)+('Data Tool'!$G$9*'Data and Formulas'!$K$46)))) &gt;='Data and Formulas'!$J$54), $Z160, IF(AND(('Data Tool'!$D$10/('Data and Formulas'!$K$41+(('Data Tool'!$D$9*'Data and Formulas'!$K$42)+('Data Tool'!$F$9*'Data and Formulas'!$K$45)+('Data Tool'!$G$9*'Data and Formulas'!$K$46))))&lt;'Data and Formulas'!$L$54, ('Data Tool'!$D$10/('Data and Formulas'!$K$41+(('Data Tool'!$D$9*'Data and Formulas'!$K$42)+('Data Tool'!$F$9*'Data and Formulas'!$K$45)+('Data Tool'!$G$9*'Data and Formulas'!$K$46)))) &gt;='Data and Formulas'!$K$54), $AA160, IF(AND(('Data Tool'!$D$10/('Data and Formulas'!$K$41+(('Data Tool'!$D$9*'Data and Formulas'!$K$42)+('Data Tool'!$F$9*'Data and Formulas'!$K$45)+('Data Tool'!$G$9*'Data and Formulas'!$K$46))))&lt;'Data and Formulas'!$M$54, ('Data Tool'!$D$10/('Data and Formulas'!$K$41+(('Data Tool'!$D$9*'Data and Formulas'!$K$42)+('Data Tool'!$F$9*'Data and Formulas'!$K$45)+('Data Tool'!$G$9*'Data and Formulas'!$K$46)))) &gt;='Data and Formulas'!$L$54), $AB160, IF(AND(('Data Tool'!$D$10/('Data and Formulas'!$K$41+(('Data Tool'!$D$9*'Data and Formulas'!$K$42)+('Data Tool'!$F$9*'Data and Formulas'!$K$45)+('Data Tool'!$G$9*'Data and Formulas'!$K$46))))&lt;'Data and Formulas'!$N$54, ('Data Tool'!$D$10/('Data and Formulas'!$K$41+(('Data Tool'!$D$9*'Data and Formulas'!$K$42)+('Data Tool'!$F$9*'Data and Formulas'!$K$45)+('Data Tool'!$G$9*'Data and Formulas'!$K$46)))) &gt;='Data and Formulas'!$M$54), $AC160, IF(AND(('Data Tool'!$D$10/('Data and Formulas'!$K$41+(('Data Tool'!$D$9*'Data and Formulas'!$K$42)+('Data Tool'!$F$9*'Data and Formulas'!$K$45)+('Data Tool'!$G$9*'Data and Formulas'!$K$46))))&lt;'Data and Formulas'!$O$54, ('Data Tool'!$D$10/('Data and Formulas'!$K$41+(('Data Tool'!$D$9*'Data and Formulas'!$K$42)+('Data Tool'!$F$9*'Data and Formulas'!$K$45)+('Data Tool'!$G$9*'Data and Formulas'!$K$46)))) &gt;='Data and Formulas'!$N$54), $AD160, IF(('Data Tool'!$D$10/('Data and Formulas'!$K$41+(('Data Tool'!$D$9*'Data and Formulas'!$K$42)+('Data Tool'!$F$9*'Data and Formulas'!$K$45)+('Data Tool'!$G$9*'Data and Formulas'!$K$46))))&gt;='Data and Formulas'!$O$54, $AE160))))))))))</f>
        <v>2.7</v>
      </c>
      <c r="T160" s="48">
        <v>2.7</v>
      </c>
      <c r="U160" s="49"/>
      <c r="V160" s="4">
        <v>2.8</v>
      </c>
      <c r="W160" s="4">
        <v>2.7</v>
      </c>
      <c r="X160" s="4">
        <v>2.8</v>
      </c>
      <c r="Y160" s="4">
        <v>2.7</v>
      </c>
      <c r="Z160" s="4">
        <v>2.7</v>
      </c>
      <c r="AA160" s="4">
        <v>2.6</v>
      </c>
      <c r="AB160" s="4">
        <v>2.7</v>
      </c>
      <c r="AC160" s="4">
        <v>2.7</v>
      </c>
      <c r="AD160" s="4">
        <v>2.7</v>
      </c>
      <c r="AE160" s="190">
        <v>2.7</v>
      </c>
    </row>
    <row r="161" spans="18:31">
      <c r="R161" s="204">
        <v>43101</v>
      </c>
      <c r="S161" s="47">
        <f>IF(('Data Tool'!$D$10/('Data and Formulas'!$K$41+(('Data Tool'!$D$9*'Data and Formulas'!$K$42)+('Data Tool'!$F$9*'Data and Formulas'!$K$45)+('Data Tool'!$G$9*'Data and Formulas'!$K$46))))&lt;'Data and Formulas'!$G$54, $V161, IF(AND(('Data Tool'!$D$10/('Data and Formulas'!$K$41+(('Data Tool'!$D$9*'Data and Formulas'!$K$42)+('Data Tool'!$F$9*'Data and Formulas'!$K$45)+('Data Tool'!$G$9*'Data and Formulas'!$K$46))))&lt;'Data and Formulas'!$H$54, ('Data Tool'!$D$10/('Data and Formulas'!$K$41+(('Data Tool'!$D$9*'Data and Formulas'!$K$42)+('Data Tool'!$F$9*'Data and Formulas'!$K$45)+('Data Tool'!$G$9*'Data and Formulas'!$K$46)))) &gt;='Data and Formulas'!$G$54), $W161, IF(AND(('Data Tool'!$D$10/('Data and Formulas'!$K$41+(('Data Tool'!$D$9*'Data and Formulas'!$K$42)+('Data Tool'!$F$9*'Data and Formulas'!$K$45)+('Data Tool'!$G$9*'Data and Formulas'!$K$46))))&lt;'Data and Formulas'!$I$54, ('Data Tool'!$D$10/('Data and Formulas'!$K$41+(('Data Tool'!$D$9*'Data and Formulas'!$K$42)+('Data Tool'!$F$9*'Data and Formulas'!$K$45)+('Data Tool'!$G$9*'Data and Formulas'!$K$46)))) &gt;='Data and Formulas'!$H$54), $X161, IF(AND(('Data Tool'!$D$10/('Data and Formulas'!$K$41+(('Data Tool'!$D$9*'Data and Formulas'!$K$42)+('Data Tool'!$F$9*'Data and Formulas'!$K$45)+('Data Tool'!$G$9*'Data and Formulas'!$K$46))))&lt;'Data and Formulas'!$J$54, ('Data Tool'!$D$10/('Data and Formulas'!$K$41+(('Data Tool'!$D$9*'Data and Formulas'!$K$42)+('Data Tool'!$F$9*'Data and Formulas'!$K$45)+('Data Tool'!$G$9*'Data and Formulas'!$K$46)))) &gt;='Data and Formulas'!$I$54), $Y161, IF(AND(('Data Tool'!$D$10/('Data and Formulas'!$K$41+(('Data Tool'!$D$9*'Data and Formulas'!$K$42)+('Data Tool'!$F$9*'Data and Formulas'!$K$45)+('Data Tool'!$G$9*'Data and Formulas'!$K$46))))&lt;'Data and Formulas'!$K$54, ('Data Tool'!$D$10/('Data and Formulas'!$K$41+(('Data Tool'!$D$9*'Data and Formulas'!$K$42)+('Data Tool'!$F$9*'Data and Formulas'!$K$45)+('Data Tool'!$G$9*'Data and Formulas'!$K$46)))) &gt;='Data and Formulas'!$J$54), $Z161, IF(AND(('Data Tool'!$D$10/('Data and Formulas'!$K$41+(('Data Tool'!$D$9*'Data and Formulas'!$K$42)+('Data Tool'!$F$9*'Data and Formulas'!$K$45)+('Data Tool'!$G$9*'Data and Formulas'!$K$46))))&lt;'Data and Formulas'!$L$54, ('Data Tool'!$D$10/('Data and Formulas'!$K$41+(('Data Tool'!$D$9*'Data and Formulas'!$K$42)+('Data Tool'!$F$9*'Data and Formulas'!$K$45)+('Data Tool'!$G$9*'Data and Formulas'!$K$46)))) &gt;='Data and Formulas'!$K$54), $AA161, IF(AND(('Data Tool'!$D$10/('Data and Formulas'!$K$41+(('Data Tool'!$D$9*'Data and Formulas'!$K$42)+('Data Tool'!$F$9*'Data and Formulas'!$K$45)+('Data Tool'!$G$9*'Data and Formulas'!$K$46))))&lt;'Data and Formulas'!$M$54, ('Data Tool'!$D$10/('Data and Formulas'!$K$41+(('Data Tool'!$D$9*'Data and Formulas'!$K$42)+('Data Tool'!$F$9*'Data and Formulas'!$K$45)+('Data Tool'!$G$9*'Data and Formulas'!$K$46)))) &gt;='Data and Formulas'!$L$54), $AB161, IF(AND(('Data Tool'!$D$10/('Data and Formulas'!$K$41+(('Data Tool'!$D$9*'Data and Formulas'!$K$42)+('Data Tool'!$F$9*'Data and Formulas'!$K$45)+('Data Tool'!$G$9*'Data and Formulas'!$K$46))))&lt;'Data and Formulas'!$N$54, ('Data Tool'!$D$10/('Data and Formulas'!$K$41+(('Data Tool'!$D$9*'Data and Formulas'!$K$42)+('Data Tool'!$F$9*'Data and Formulas'!$K$45)+('Data Tool'!$G$9*'Data and Formulas'!$K$46)))) &gt;='Data and Formulas'!$M$54), $AC161, IF(AND(('Data Tool'!$D$10/('Data and Formulas'!$K$41+(('Data Tool'!$D$9*'Data and Formulas'!$K$42)+('Data Tool'!$F$9*'Data and Formulas'!$K$45)+('Data Tool'!$G$9*'Data and Formulas'!$K$46))))&lt;'Data and Formulas'!$O$54, ('Data Tool'!$D$10/('Data and Formulas'!$K$41+(('Data Tool'!$D$9*'Data and Formulas'!$K$42)+('Data Tool'!$F$9*'Data and Formulas'!$K$45)+('Data Tool'!$G$9*'Data and Formulas'!$K$46)))) &gt;='Data and Formulas'!$N$54), $AD161, IF(('Data Tool'!$D$10/('Data and Formulas'!$K$41+(('Data Tool'!$D$9*'Data and Formulas'!$K$42)+('Data Tool'!$F$9*'Data and Formulas'!$K$45)+('Data Tool'!$G$9*'Data and Formulas'!$K$46))))&gt;='Data and Formulas'!$O$54, $AE161))))))))))</f>
        <v>2.6</v>
      </c>
      <c r="T161" s="48">
        <v>2.7</v>
      </c>
      <c r="U161" s="49"/>
      <c r="V161" s="4">
        <v>2.8</v>
      </c>
      <c r="W161" s="4">
        <v>2.7</v>
      </c>
      <c r="X161" s="4">
        <v>2.8</v>
      </c>
      <c r="Y161" s="4">
        <v>2.6</v>
      </c>
      <c r="Z161" s="4">
        <v>2.6</v>
      </c>
      <c r="AA161" s="4">
        <v>2.7</v>
      </c>
      <c r="AB161" s="4">
        <v>2.7</v>
      </c>
      <c r="AC161" s="4">
        <v>2.6</v>
      </c>
      <c r="AD161" s="4">
        <v>2.7</v>
      </c>
      <c r="AE161" s="190">
        <v>2.7</v>
      </c>
    </row>
    <row r="162" spans="18:31">
      <c r="R162" s="204">
        <v>43132</v>
      </c>
      <c r="S162" s="47">
        <f>IF(('Data Tool'!$D$10/('Data and Formulas'!$K$41+(('Data Tool'!$D$9*'Data and Formulas'!$K$42)+('Data Tool'!$F$9*'Data and Formulas'!$K$45)+('Data Tool'!$G$9*'Data and Formulas'!$K$46))))&lt;'Data and Formulas'!$G$54, $V162, IF(AND(('Data Tool'!$D$10/('Data and Formulas'!$K$41+(('Data Tool'!$D$9*'Data and Formulas'!$K$42)+('Data Tool'!$F$9*'Data and Formulas'!$K$45)+('Data Tool'!$G$9*'Data and Formulas'!$K$46))))&lt;'Data and Formulas'!$H$54, ('Data Tool'!$D$10/('Data and Formulas'!$K$41+(('Data Tool'!$D$9*'Data and Formulas'!$K$42)+('Data Tool'!$F$9*'Data and Formulas'!$K$45)+('Data Tool'!$G$9*'Data and Formulas'!$K$46)))) &gt;='Data and Formulas'!$G$54), $W162, IF(AND(('Data Tool'!$D$10/('Data and Formulas'!$K$41+(('Data Tool'!$D$9*'Data and Formulas'!$K$42)+('Data Tool'!$F$9*'Data and Formulas'!$K$45)+('Data Tool'!$G$9*'Data and Formulas'!$K$46))))&lt;'Data and Formulas'!$I$54, ('Data Tool'!$D$10/('Data and Formulas'!$K$41+(('Data Tool'!$D$9*'Data and Formulas'!$K$42)+('Data Tool'!$F$9*'Data and Formulas'!$K$45)+('Data Tool'!$G$9*'Data and Formulas'!$K$46)))) &gt;='Data and Formulas'!$H$54), $X162, IF(AND(('Data Tool'!$D$10/('Data and Formulas'!$K$41+(('Data Tool'!$D$9*'Data and Formulas'!$K$42)+('Data Tool'!$F$9*'Data and Formulas'!$K$45)+('Data Tool'!$G$9*'Data and Formulas'!$K$46))))&lt;'Data and Formulas'!$J$54, ('Data Tool'!$D$10/('Data and Formulas'!$K$41+(('Data Tool'!$D$9*'Data and Formulas'!$K$42)+('Data Tool'!$F$9*'Data and Formulas'!$K$45)+('Data Tool'!$G$9*'Data and Formulas'!$K$46)))) &gt;='Data and Formulas'!$I$54), $Y162, IF(AND(('Data Tool'!$D$10/('Data and Formulas'!$K$41+(('Data Tool'!$D$9*'Data and Formulas'!$K$42)+('Data Tool'!$F$9*'Data and Formulas'!$K$45)+('Data Tool'!$G$9*'Data and Formulas'!$K$46))))&lt;'Data and Formulas'!$K$54, ('Data Tool'!$D$10/('Data and Formulas'!$K$41+(('Data Tool'!$D$9*'Data and Formulas'!$K$42)+('Data Tool'!$F$9*'Data and Formulas'!$K$45)+('Data Tool'!$G$9*'Data and Formulas'!$K$46)))) &gt;='Data and Formulas'!$J$54), $Z162, IF(AND(('Data Tool'!$D$10/('Data and Formulas'!$K$41+(('Data Tool'!$D$9*'Data and Formulas'!$K$42)+('Data Tool'!$F$9*'Data and Formulas'!$K$45)+('Data Tool'!$G$9*'Data and Formulas'!$K$46))))&lt;'Data and Formulas'!$L$54, ('Data Tool'!$D$10/('Data and Formulas'!$K$41+(('Data Tool'!$D$9*'Data and Formulas'!$K$42)+('Data Tool'!$F$9*'Data and Formulas'!$K$45)+('Data Tool'!$G$9*'Data and Formulas'!$K$46)))) &gt;='Data and Formulas'!$K$54), $AA162, IF(AND(('Data Tool'!$D$10/('Data and Formulas'!$K$41+(('Data Tool'!$D$9*'Data and Formulas'!$K$42)+('Data Tool'!$F$9*'Data and Formulas'!$K$45)+('Data Tool'!$G$9*'Data and Formulas'!$K$46))))&lt;'Data and Formulas'!$M$54, ('Data Tool'!$D$10/('Data and Formulas'!$K$41+(('Data Tool'!$D$9*'Data and Formulas'!$K$42)+('Data Tool'!$F$9*'Data and Formulas'!$K$45)+('Data Tool'!$G$9*'Data and Formulas'!$K$46)))) &gt;='Data and Formulas'!$L$54), $AB162, IF(AND(('Data Tool'!$D$10/('Data and Formulas'!$K$41+(('Data Tool'!$D$9*'Data and Formulas'!$K$42)+('Data Tool'!$F$9*'Data and Formulas'!$K$45)+('Data Tool'!$G$9*'Data and Formulas'!$K$46))))&lt;'Data and Formulas'!$N$54, ('Data Tool'!$D$10/('Data and Formulas'!$K$41+(('Data Tool'!$D$9*'Data and Formulas'!$K$42)+('Data Tool'!$F$9*'Data and Formulas'!$K$45)+('Data Tool'!$G$9*'Data and Formulas'!$K$46)))) &gt;='Data and Formulas'!$M$54), $AC162, IF(AND(('Data Tool'!$D$10/('Data and Formulas'!$K$41+(('Data Tool'!$D$9*'Data and Formulas'!$K$42)+('Data Tool'!$F$9*'Data and Formulas'!$K$45)+('Data Tool'!$G$9*'Data and Formulas'!$K$46))))&lt;'Data and Formulas'!$O$54, ('Data Tool'!$D$10/('Data and Formulas'!$K$41+(('Data Tool'!$D$9*'Data and Formulas'!$K$42)+('Data Tool'!$F$9*'Data and Formulas'!$K$45)+('Data Tool'!$G$9*'Data and Formulas'!$K$46)))) &gt;='Data and Formulas'!$N$54), $AD162, IF(('Data Tool'!$D$10/('Data and Formulas'!$K$41+(('Data Tool'!$D$9*'Data and Formulas'!$K$42)+('Data Tool'!$F$9*'Data and Formulas'!$K$45)+('Data Tool'!$G$9*'Data and Formulas'!$K$46))))&gt;='Data and Formulas'!$O$54, $AE162))))))))))</f>
        <v>2.4</v>
      </c>
      <c r="T162" s="48">
        <v>2.5</v>
      </c>
      <c r="U162" s="49"/>
      <c r="V162" s="4">
        <v>2.6</v>
      </c>
      <c r="W162" s="4">
        <v>2.4</v>
      </c>
      <c r="X162" s="4">
        <v>2.5</v>
      </c>
      <c r="Y162" s="4">
        <v>2.4</v>
      </c>
      <c r="Z162" s="4">
        <v>2.4</v>
      </c>
      <c r="AA162" s="4">
        <v>2.4</v>
      </c>
      <c r="AB162" s="4">
        <v>2.4</v>
      </c>
      <c r="AC162" s="4">
        <v>2.4</v>
      </c>
      <c r="AD162" s="4">
        <v>2.5</v>
      </c>
      <c r="AE162" s="190">
        <v>2.4</v>
      </c>
    </row>
    <row r="163" spans="18:31" ht="15.75" thickBot="1">
      <c r="R163" s="205">
        <v>43160</v>
      </c>
      <c r="S163" s="206">
        <f>IF(('Data Tool'!$D$10/('Data and Formulas'!$K$41+(('Data Tool'!$D$9*'Data and Formulas'!$K$42)+('Data Tool'!$F$9*'Data and Formulas'!$K$45)+('Data Tool'!$G$9*'Data and Formulas'!$K$46))))&lt;'Data and Formulas'!$G$54, $V163, IF(AND(('Data Tool'!$D$10/('Data and Formulas'!$K$41+(('Data Tool'!$D$9*'Data and Formulas'!$K$42)+('Data Tool'!$F$9*'Data and Formulas'!$K$45)+('Data Tool'!$G$9*'Data and Formulas'!$K$46))))&lt;'Data and Formulas'!$H$54, ('Data Tool'!$D$10/('Data and Formulas'!$K$41+(('Data Tool'!$D$9*'Data and Formulas'!$K$42)+('Data Tool'!$F$9*'Data and Formulas'!$K$45)+('Data Tool'!$G$9*'Data and Formulas'!$K$46)))) &gt;='Data and Formulas'!$G$54), $W163, IF(AND(('Data Tool'!$D$10/('Data and Formulas'!$K$41+(('Data Tool'!$D$9*'Data and Formulas'!$K$42)+('Data Tool'!$F$9*'Data and Formulas'!$K$45)+('Data Tool'!$G$9*'Data and Formulas'!$K$46))))&lt;'Data and Formulas'!$I$54, ('Data Tool'!$D$10/('Data and Formulas'!$K$41+(('Data Tool'!$D$9*'Data and Formulas'!$K$42)+('Data Tool'!$F$9*'Data and Formulas'!$K$45)+('Data Tool'!$G$9*'Data and Formulas'!$K$46)))) &gt;='Data and Formulas'!$H$54), $X163, IF(AND(('Data Tool'!$D$10/('Data and Formulas'!$K$41+(('Data Tool'!$D$9*'Data and Formulas'!$K$42)+('Data Tool'!$F$9*'Data and Formulas'!$K$45)+('Data Tool'!$G$9*'Data and Formulas'!$K$46))))&lt;'Data and Formulas'!$J$54, ('Data Tool'!$D$10/('Data and Formulas'!$K$41+(('Data Tool'!$D$9*'Data and Formulas'!$K$42)+('Data Tool'!$F$9*'Data and Formulas'!$K$45)+('Data Tool'!$G$9*'Data and Formulas'!$K$46)))) &gt;='Data and Formulas'!$I$54), $Y163, IF(AND(('Data Tool'!$D$10/('Data and Formulas'!$K$41+(('Data Tool'!$D$9*'Data and Formulas'!$K$42)+('Data Tool'!$F$9*'Data and Formulas'!$K$45)+('Data Tool'!$G$9*'Data and Formulas'!$K$46))))&lt;'Data and Formulas'!$K$54, ('Data Tool'!$D$10/('Data and Formulas'!$K$41+(('Data Tool'!$D$9*'Data and Formulas'!$K$42)+('Data Tool'!$F$9*'Data and Formulas'!$K$45)+('Data Tool'!$G$9*'Data and Formulas'!$K$46)))) &gt;='Data and Formulas'!$J$54), $Z163, IF(AND(('Data Tool'!$D$10/('Data and Formulas'!$K$41+(('Data Tool'!$D$9*'Data and Formulas'!$K$42)+('Data Tool'!$F$9*'Data and Formulas'!$K$45)+('Data Tool'!$G$9*'Data and Formulas'!$K$46))))&lt;'Data and Formulas'!$L$54, ('Data Tool'!$D$10/('Data and Formulas'!$K$41+(('Data Tool'!$D$9*'Data and Formulas'!$K$42)+('Data Tool'!$F$9*'Data and Formulas'!$K$45)+('Data Tool'!$G$9*'Data and Formulas'!$K$46)))) &gt;='Data and Formulas'!$K$54), $AA163, IF(AND(('Data Tool'!$D$10/('Data and Formulas'!$K$41+(('Data Tool'!$D$9*'Data and Formulas'!$K$42)+('Data Tool'!$F$9*'Data and Formulas'!$K$45)+('Data Tool'!$G$9*'Data and Formulas'!$K$46))))&lt;'Data and Formulas'!$M$54, ('Data Tool'!$D$10/('Data and Formulas'!$K$41+(('Data Tool'!$D$9*'Data and Formulas'!$K$42)+('Data Tool'!$F$9*'Data and Formulas'!$K$45)+('Data Tool'!$G$9*'Data and Formulas'!$K$46)))) &gt;='Data and Formulas'!$L$54), $AB163, IF(AND(('Data Tool'!$D$10/('Data and Formulas'!$K$41+(('Data Tool'!$D$9*'Data and Formulas'!$K$42)+('Data Tool'!$F$9*'Data and Formulas'!$K$45)+('Data Tool'!$G$9*'Data and Formulas'!$K$46))))&lt;'Data and Formulas'!$N$54, ('Data Tool'!$D$10/('Data and Formulas'!$K$41+(('Data Tool'!$D$9*'Data and Formulas'!$K$42)+('Data Tool'!$F$9*'Data and Formulas'!$K$45)+('Data Tool'!$G$9*'Data and Formulas'!$K$46)))) &gt;='Data and Formulas'!$M$54), $AC163, IF(AND(('Data Tool'!$D$10/('Data and Formulas'!$K$41+(('Data Tool'!$D$9*'Data and Formulas'!$K$42)+('Data Tool'!$F$9*'Data and Formulas'!$K$45)+('Data Tool'!$G$9*'Data and Formulas'!$K$46))))&lt;'Data and Formulas'!$O$54, ('Data Tool'!$D$10/('Data and Formulas'!$K$41+(('Data Tool'!$D$9*'Data and Formulas'!$K$42)+('Data Tool'!$F$9*'Data and Formulas'!$K$45)+('Data Tool'!$G$9*'Data and Formulas'!$K$46)))) &gt;='Data and Formulas'!$N$54), $AD163, IF(('Data Tool'!$D$10/('Data and Formulas'!$K$41+(('Data Tool'!$D$9*'Data and Formulas'!$K$42)+('Data Tool'!$F$9*'Data and Formulas'!$K$45)+('Data Tool'!$G$9*'Data and Formulas'!$K$46))))&gt;='Data and Formulas'!$O$54, $AE163))))))))))</f>
        <v>2.2000000000000002</v>
      </c>
      <c r="T163" s="207">
        <v>2.2999999999999998</v>
      </c>
      <c r="U163" s="208"/>
      <c r="V163" s="194">
        <v>2.2999999999999998</v>
      </c>
      <c r="W163" s="194">
        <v>2.2000000000000002</v>
      </c>
      <c r="X163" s="194">
        <v>2.2999999999999998</v>
      </c>
      <c r="Y163" s="194">
        <v>2.2000000000000002</v>
      </c>
      <c r="Z163" s="194">
        <v>2.2000000000000002</v>
      </c>
      <c r="AA163" s="194">
        <v>2.2000000000000002</v>
      </c>
      <c r="AB163" s="194">
        <v>2.2999999999999998</v>
      </c>
      <c r="AC163" s="194">
        <v>2.2000000000000002</v>
      </c>
      <c r="AD163" s="194">
        <v>2.2999999999999998</v>
      </c>
      <c r="AE163" s="200">
        <v>2.2000000000000002</v>
      </c>
    </row>
  </sheetData>
  <sheetProtection algorithmName="SHA-512" hashValue="BG1aibQ/SU+lsqIfpMzY+NlgazZV4GM5nWevMtqE/WijYb9W2ihTPKiUjiWXNgQIF9bNqQDog+XPXRMsNXZe8g==" saltValue="iAYeQkNQ4y9lOMfQXIrWsA==" spinCount="100000" sheet="1" objects="1" scenarios="1"/>
  <mergeCells count="18">
    <mergeCell ref="B54:D56"/>
    <mergeCell ref="B58:D60"/>
    <mergeCell ref="B62:D64"/>
    <mergeCell ref="B66:D68"/>
    <mergeCell ref="B70:D72"/>
    <mergeCell ref="I46:J46"/>
    <mergeCell ref="I39:K39"/>
    <mergeCell ref="I41:J41"/>
    <mergeCell ref="I42:J42"/>
    <mergeCell ref="I44:J44"/>
    <mergeCell ref="I45:J45"/>
    <mergeCell ref="AB4:AC5"/>
    <mergeCell ref="AB6:AC7"/>
    <mergeCell ref="Z4:AA5"/>
    <mergeCell ref="Z6:AA7"/>
    <mergeCell ref="B39:C39"/>
    <mergeCell ref="O2:P4"/>
    <mergeCell ref="Q2:Q4"/>
  </mergeCells>
  <conditionalFormatting sqref="I24:I36">
    <cfRule type="cellIs" dxfId="40" priority="1" operator="lessThan">
      <formula>0.26</formula>
    </cfRule>
    <cfRule type="cellIs" dxfId="39" priority="2" operator="greaterThan">
      <formula>0.74</formula>
    </cfRule>
    <cfRule type="cellIs" dxfId="38" priority="3" operator="lessThan">
      <formula>0.25</formula>
    </cfRule>
    <cfRule type="cellIs" dxfId="37" priority="4" operator="greaterThan">
      <formula>0.75</formula>
    </cfRule>
    <cfRule type="cellIs" dxfId="36" priority="5" operator="greaterThan">
      <formula>75</formula>
    </cfRule>
  </conditionalFormatting>
  <dataValidations count="1">
    <dataValidation type="list" allowBlank="1" showInputMessage="1" showErrorMessage="1" sqref="S7" xr:uid="{00000000-0002-0000-0200-000000000000}">
      <formula1>$D$77:$F$77</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K156"/>
  <sheetViews>
    <sheetView topLeftCell="J1" zoomScale="70" zoomScaleNormal="70" workbookViewId="0">
      <selection activeCell="O2" sqref="O2"/>
    </sheetView>
  </sheetViews>
  <sheetFormatPr defaultRowHeight="15"/>
  <sheetData>
    <row r="1" spans="1:37" ht="15.75" thickBot="1">
      <c r="A1" t="s">
        <v>75</v>
      </c>
    </row>
    <row r="2" spans="1:37" ht="15.75" thickBot="1">
      <c r="O2" s="218" t="s">
        <v>135</v>
      </c>
      <c r="P2" s="187"/>
      <c r="Q2" s="187"/>
      <c r="R2" s="187"/>
      <c r="S2" s="187"/>
      <c r="T2" s="187"/>
      <c r="U2" s="187"/>
      <c r="V2" s="187"/>
      <c r="W2" s="187"/>
      <c r="X2" s="188"/>
      <c r="AB2" s="218" t="s">
        <v>144</v>
      </c>
      <c r="AC2" s="187"/>
      <c r="AD2" s="187"/>
      <c r="AE2" s="187"/>
      <c r="AF2" s="187"/>
      <c r="AG2" s="187"/>
      <c r="AH2" s="187"/>
      <c r="AI2" s="187"/>
      <c r="AJ2" s="187"/>
      <c r="AK2" s="188"/>
    </row>
    <row r="3" spans="1:37">
      <c r="A3" s="210" t="s">
        <v>15</v>
      </c>
      <c r="B3" s="187" t="s">
        <v>16</v>
      </c>
      <c r="C3" s="187" t="s">
        <v>17</v>
      </c>
      <c r="D3" s="187" t="s">
        <v>18</v>
      </c>
      <c r="E3" s="187" t="s">
        <v>19</v>
      </c>
      <c r="F3" s="187" t="s">
        <v>20</v>
      </c>
      <c r="G3" s="187" t="s">
        <v>21</v>
      </c>
      <c r="H3" s="187" t="s">
        <v>22</v>
      </c>
      <c r="I3" s="187" t="s">
        <v>23</v>
      </c>
      <c r="J3" s="187" t="s">
        <v>24</v>
      </c>
      <c r="K3" s="187" t="s">
        <v>25</v>
      </c>
      <c r="L3" s="187" t="s">
        <v>135</v>
      </c>
      <c r="M3" s="188" t="s">
        <v>144</v>
      </c>
      <c r="O3" s="189">
        <v>1</v>
      </c>
      <c r="P3" s="4">
        <v>2</v>
      </c>
      <c r="Q3" s="4">
        <v>3</v>
      </c>
      <c r="R3" s="4">
        <v>4</v>
      </c>
      <c r="S3" s="4">
        <v>5</v>
      </c>
      <c r="T3" s="4">
        <v>6</v>
      </c>
      <c r="U3" s="4">
        <v>7</v>
      </c>
      <c r="V3" s="4">
        <v>8</v>
      </c>
      <c r="W3" s="4">
        <v>9</v>
      </c>
      <c r="X3" s="190">
        <v>10</v>
      </c>
      <c r="AB3" s="189">
        <v>1</v>
      </c>
      <c r="AC3" s="4">
        <v>2</v>
      </c>
      <c r="AD3" s="4">
        <v>3</v>
      </c>
      <c r="AE3" s="4">
        <v>4</v>
      </c>
      <c r="AF3" s="4">
        <v>5</v>
      </c>
      <c r="AG3" s="4">
        <v>6</v>
      </c>
      <c r="AH3" s="4">
        <v>7</v>
      </c>
      <c r="AI3" s="4">
        <v>8</v>
      </c>
      <c r="AJ3" s="4">
        <v>9</v>
      </c>
      <c r="AK3" s="190">
        <v>10</v>
      </c>
    </row>
    <row r="4" spans="1:37">
      <c r="A4" s="204">
        <v>38718</v>
      </c>
      <c r="B4" s="4">
        <v>2.6</v>
      </c>
      <c r="C4" s="4">
        <v>2.5</v>
      </c>
      <c r="D4" s="4">
        <v>2.5</v>
      </c>
      <c r="E4" s="4">
        <v>2.4</v>
      </c>
      <c r="F4" s="4">
        <v>2.2999999999999998</v>
      </c>
      <c r="G4" s="4">
        <v>2.2000000000000002</v>
      </c>
      <c r="H4" s="4">
        <v>2.2999999999999998</v>
      </c>
      <c r="I4" s="4">
        <v>2.2000000000000002</v>
      </c>
      <c r="J4" s="4">
        <v>2.2999999999999998</v>
      </c>
      <c r="K4" s="4">
        <v>2.2999999999999998</v>
      </c>
      <c r="L4" s="4">
        <f>AVERAGE(B4:K4)</f>
        <v>2.3600000000000003</v>
      </c>
      <c r="M4" s="263">
        <v>2.2000000000000002</v>
      </c>
      <c r="O4" s="189">
        <f>IF(B4&gt;$L4, 1, 0)</f>
        <v>1</v>
      </c>
      <c r="P4" s="4">
        <f t="shared" ref="P4:X4" si="0">IF(C4&gt;$L4, 1, 0)</f>
        <v>1</v>
      </c>
      <c r="Q4" s="4">
        <f t="shared" si="0"/>
        <v>1</v>
      </c>
      <c r="R4" s="4">
        <f t="shared" si="0"/>
        <v>1</v>
      </c>
      <c r="S4" s="4">
        <f t="shared" si="0"/>
        <v>0</v>
      </c>
      <c r="T4" s="4">
        <f t="shared" si="0"/>
        <v>0</v>
      </c>
      <c r="U4" s="4">
        <f t="shared" si="0"/>
        <v>0</v>
      </c>
      <c r="V4" s="4">
        <f t="shared" si="0"/>
        <v>0</v>
      </c>
      <c r="W4" s="4">
        <f t="shared" si="0"/>
        <v>0</v>
      </c>
      <c r="X4" s="190">
        <f t="shared" si="0"/>
        <v>0</v>
      </c>
      <c r="AB4" s="189">
        <f>IF(B4&gt;$M4, 1, 0)</f>
        <v>1</v>
      </c>
      <c r="AC4" s="4">
        <f t="shared" ref="AC4:AK4" si="1">IF(C4&gt;$M4, 1, 0)</f>
        <v>1</v>
      </c>
      <c r="AD4" s="4">
        <f t="shared" si="1"/>
        <v>1</v>
      </c>
      <c r="AE4" s="4">
        <f t="shared" si="1"/>
        <v>1</v>
      </c>
      <c r="AF4" s="4">
        <f t="shared" si="1"/>
        <v>1</v>
      </c>
      <c r="AG4" s="4">
        <f t="shared" si="1"/>
        <v>0</v>
      </c>
      <c r="AH4" s="4">
        <f t="shared" si="1"/>
        <v>1</v>
      </c>
      <c r="AI4" s="4">
        <f t="shared" si="1"/>
        <v>0</v>
      </c>
      <c r="AJ4" s="4">
        <f t="shared" si="1"/>
        <v>1</v>
      </c>
      <c r="AK4" s="190">
        <f t="shared" si="1"/>
        <v>1</v>
      </c>
    </row>
    <row r="5" spans="1:37">
      <c r="A5" s="204">
        <v>38749</v>
      </c>
      <c r="B5" s="4">
        <v>2.7</v>
      </c>
      <c r="C5" s="4">
        <v>2.5</v>
      </c>
      <c r="D5" s="4">
        <v>2.6</v>
      </c>
      <c r="E5" s="4">
        <v>2.5</v>
      </c>
      <c r="F5" s="4">
        <v>2.4</v>
      </c>
      <c r="G5" s="4">
        <v>2.2999999999999998</v>
      </c>
      <c r="H5" s="4">
        <v>2.4</v>
      </c>
      <c r="I5" s="4">
        <v>2.2000000000000002</v>
      </c>
      <c r="J5" s="4">
        <v>2.2999999999999998</v>
      </c>
      <c r="K5" s="4">
        <v>2.2999999999999998</v>
      </c>
      <c r="L5" s="4">
        <f t="shared" ref="L5:L68" si="2">AVERAGE(B5:K5)</f>
        <v>2.42</v>
      </c>
      <c r="M5" s="264">
        <v>2.2000000000000002</v>
      </c>
      <c r="O5" s="189">
        <f t="shared" ref="O5:O68" si="3">IF(B5&gt;$L5, 1, 0)</f>
        <v>1</v>
      </c>
      <c r="P5" s="4">
        <f t="shared" ref="P5:P68" si="4">IF(C5&gt;$L5, 1, 0)</f>
        <v>1</v>
      </c>
      <c r="Q5" s="4">
        <f t="shared" ref="Q5:Q68" si="5">IF(D5&gt;$L5, 1, 0)</f>
        <v>1</v>
      </c>
      <c r="R5" s="4">
        <f t="shared" ref="R5:R68" si="6">IF(E5&gt;$L5, 1, 0)</f>
        <v>1</v>
      </c>
      <c r="S5" s="4">
        <f t="shared" ref="S5:S68" si="7">IF(F5&gt;$L5, 1, 0)</f>
        <v>0</v>
      </c>
      <c r="T5" s="4">
        <f t="shared" ref="T5:T68" si="8">IF(G5&gt;$L5, 1, 0)</f>
        <v>0</v>
      </c>
      <c r="U5" s="4">
        <f t="shared" ref="U5:U68" si="9">IF(H5&gt;$L5, 1, 0)</f>
        <v>0</v>
      </c>
      <c r="V5" s="4">
        <f t="shared" ref="V5:V68" si="10">IF(I5&gt;$L5, 1, 0)</f>
        <v>0</v>
      </c>
      <c r="W5" s="4">
        <f t="shared" ref="W5:W68" si="11">IF(J5&gt;$L5, 1, 0)</f>
        <v>0</v>
      </c>
      <c r="X5" s="190">
        <f t="shared" ref="X5:X68" si="12">IF(K5&gt;$L5, 1, 0)</f>
        <v>0</v>
      </c>
      <c r="AB5" s="189">
        <f t="shared" ref="AB5:AB68" si="13">IF(B5&gt;$M5, 1, 0)</f>
        <v>1</v>
      </c>
      <c r="AC5" s="4">
        <f t="shared" ref="AC5:AC68" si="14">IF(C5&gt;$M5, 1, 0)</f>
        <v>1</v>
      </c>
      <c r="AD5" s="4">
        <f t="shared" ref="AD5:AD68" si="15">IF(D5&gt;$M5, 1, 0)</f>
        <v>1</v>
      </c>
      <c r="AE5" s="4">
        <f t="shared" ref="AE5:AE68" si="16">IF(E5&gt;$M5, 1, 0)</f>
        <v>1</v>
      </c>
      <c r="AF5" s="4">
        <f t="shared" ref="AF5:AF68" si="17">IF(F5&gt;$M5, 1, 0)</f>
        <v>1</v>
      </c>
      <c r="AG5" s="4">
        <f t="shared" ref="AG5:AG68" si="18">IF(G5&gt;$M5, 1, 0)</f>
        <v>1</v>
      </c>
      <c r="AH5" s="4">
        <f t="shared" ref="AH5:AH68" si="19">IF(H5&gt;$M5, 1, 0)</f>
        <v>1</v>
      </c>
      <c r="AI5" s="4">
        <f t="shared" ref="AI5:AI68" si="20">IF(I5&gt;$M5, 1, 0)</f>
        <v>0</v>
      </c>
      <c r="AJ5" s="4">
        <f t="shared" ref="AJ5:AJ68" si="21">IF(J5&gt;$M5, 1, 0)</f>
        <v>1</v>
      </c>
      <c r="AK5" s="190">
        <f t="shared" ref="AK5:AK68" si="22">IF(K5&gt;$M5, 1, 0)</f>
        <v>1</v>
      </c>
    </row>
    <row r="6" spans="1:37">
      <c r="A6" s="204">
        <v>38777</v>
      </c>
      <c r="B6" s="4">
        <v>2.5</v>
      </c>
      <c r="C6" s="4">
        <v>2.4</v>
      </c>
      <c r="D6" s="4">
        <v>2.4</v>
      </c>
      <c r="E6" s="4">
        <v>2.2999999999999998</v>
      </c>
      <c r="F6" s="4">
        <v>2.2000000000000002</v>
      </c>
      <c r="G6" s="4">
        <v>2.1</v>
      </c>
      <c r="H6" s="4">
        <v>2.2000000000000002</v>
      </c>
      <c r="I6" s="4">
        <v>2.1</v>
      </c>
      <c r="J6" s="4">
        <v>2.2000000000000002</v>
      </c>
      <c r="K6" s="4">
        <v>2.1</v>
      </c>
      <c r="L6" s="4">
        <f t="shared" si="2"/>
        <v>2.2500000000000004</v>
      </c>
      <c r="M6" s="264">
        <v>2</v>
      </c>
      <c r="O6" s="189">
        <f t="shared" si="3"/>
        <v>1</v>
      </c>
      <c r="P6" s="4">
        <f t="shared" si="4"/>
        <v>1</v>
      </c>
      <c r="Q6" s="4">
        <f t="shared" si="5"/>
        <v>1</v>
      </c>
      <c r="R6" s="4">
        <f t="shared" si="6"/>
        <v>1</v>
      </c>
      <c r="S6" s="4">
        <f t="shared" si="7"/>
        <v>0</v>
      </c>
      <c r="T6" s="4">
        <f t="shared" si="8"/>
        <v>0</v>
      </c>
      <c r="U6" s="4">
        <f t="shared" si="9"/>
        <v>0</v>
      </c>
      <c r="V6" s="4">
        <f t="shared" si="10"/>
        <v>0</v>
      </c>
      <c r="W6" s="4">
        <f t="shared" si="11"/>
        <v>0</v>
      </c>
      <c r="X6" s="190">
        <f t="shared" si="12"/>
        <v>0</v>
      </c>
      <c r="AB6" s="189">
        <f t="shared" si="13"/>
        <v>1</v>
      </c>
      <c r="AC6" s="4">
        <f t="shared" si="14"/>
        <v>1</v>
      </c>
      <c r="AD6" s="4">
        <f t="shared" si="15"/>
        <v>1</v>
      </c>
      <c r="AE6" s="4">
        <f t="shared" si="16"/>
        <v>1</v>
      </c>
      <c r="AF6" s="4">
        <f t="shared" si="17"/>
        <v>1</v>
      </c>
      <c r="AG6" s="4">
        <f t="shared" si="18"/>
        <v>1</v>
      </c>
      <c r="AH6" s="4">
        <f t="shared" si="19"/>
        <v>1</v>
      </c>
      <c r="AI6" s="4">
        <f t="shared" si="20"/>
        <v>1</v>
      </c>
      <c r="AJ6" s="4">
        <f t="shared" si="21"/>
        <v>1</v>
      </c>
      <c r="AK6" s="190">
        <f t="shared" si="22"/>
        <v>1</v>
      </c>
    </row>
    <row r="7" spans="1:37">
      <c r="A7" s="204">
        <v>38808</v>
      </c>
      <c r="B7" s="4">
        <v>2.7</v>
      </c>
      <c r="C7" s="4">
        <v>2.6</v>
      </c>
      <c r="D7" s="4">
        <v>2.6</v>
      </c>
      <c r="E7" s="4">
        <v>2.5</v>
      </c>
      <c r="F7" s="4">
        <v>2.5</v>
      </c>
      <c r="G7" s="4">
        <v>2.4</v>
      </c>
      <c r="H7" s="4">
        <v>2.4</v>
      </c>
      <c r="I7" s="4">
        <v>2.2999999999999998</v>
      </c>
      <c r="J7" s="4">
        <v>2.4</v>
      </c>
      <c r="K7" s="4">
        <v>2.4</v>
      </c>
      <c r="L7" s="4">
        <f t="shared" si="2"/>
        <v>2.4799999999999995</v>
      </c>
      <c r="M7" s="264">
        <v>2.2000000000000002</v>
      </c>
      <c r="O7" s="189">
        <f t="shared" si="3"/>
        <v>1</v>
      </c>
      <c r="P7" s="4">
        <f t="shared" si="4"/>
        <v>1</v>
      </c>
      <c r="Q7" s="4">
        <f t="shared" si="5"/>
        <v>1</v>
      </c>
      <c r="R7" s="4">
        <f t="shared" si="6"/>
        <v>1</v>
      </c>
      <c r="S7" s="4">
        <f t="shared" si="7"/>
        <v>1</v>
      </c>
      <c r="T7" s="4">
        <f t="shared" si="8"/>
        <v>0</v>
      </c>
      <c r="U7" s="4">
        <f t="shared" si="9"/>
        <v>0</v>
      </c>
      <c r="V7" s="4">
        <f t="shared" si="10"/>
        <v>0</v>
      </c>
      <c r="W7" s="4">
        <f t="shared" si="11"/>
        <v>0</v>
      </c>
      <c r="X7" s="190">
        <f t="shared" si="12"/>
        <v>0</v>
      </c>
      <c r="AB7" s="189">
        <f t="shared" si="13"/>
        <v>1</v>
      </c>
      <c r="AC7" s="4">
        <f t="shared" si="14"/>
        <v>1</v>
      </c>
      <c r="AD7" s="4">
        <f t="shared" si="15"/>
        <v>1</v>
      </c>
      <c r="AE7" s="4">
        <f t="shared" si="16"/>
        <v>1</v>
      </c>
      <c r="AF7" s="4">
        <f t="shared" si="17"/>
        <v>1</v>
      </c>
      <c r="AG7" s="4">
        <f t="shared" si="18"/>
        <v>1</v>
      </c>
      <c r="AH7" s="4">
        <f t="shared" si="19"/>
        <v>1</v>
      </c>
      <c r="AI7" s="4">
        <f t="shared" si="20"/>
        <v>1</v>
      </c>
      <c r="AJ7" s="4">
        <f t="shared" si="21"/>
        <v>1</v>
      </c>
      <c r="AK7" s="190">
        <f t="shared" si="22"/>
        <v>1</v>
      </c>
    </row>
    <row r="8" spans="1:37">
      <c r="A8" s="204">
        <v>38838</v>
      </c>
      <c r="B8" s="4">
        <v>3</v>
      </c>
      <c r="C8" s="4">
        <v>3</v>
      </c>
      <c r="D8" s="4">
        <v>3.1</v>
      </c>
      <c r="E8" s="4">
        <v>2.9</v>
      </c>
      <c r="F8" s="4">
        <v>2.8</v>
      </c>
      <c r="G8" s="4">
        <v>2.7</v>
      </c>
      <c r="H8" s="4">
        <v>2.7</v>
      </c>
      <c r="I8" s="4">
        <v>2.5</v>
      </c>
      <c r="J8" s="4">
        <v>2.6</v>
      </c>
      <c r="K8" s="4">
        <v>2.5</v>
      </c>
      <c r="L8" s="4">
        <f t="shared" si="2"/>
        <v>2.7800000000000002</v>
      </c>
      <c r="M8" s="264">
        <v>2.4</v>
      </c>
      <c r="O8" s="189">
        <f t="shared" si="3"/>
        <v>1</v>
      </c>
      <c r="P8" s="4">
        <f t="shared" si="4"/>
        <v>1</v>
      </c>
      <c r="Q8" s="4">
        <f t="shared" si="5"/>
        <v>1</v>
      </c>
      <c r="R8" s="4">
        <f t="shared" si="6"/>
        <v>1</v>
      </c>
      <c r="S8" s="4">
        <f t="shared" si="7"/>
        <v>1</v>
      </c>
      <c r="T8" s="4">
        <f t="shared" si="8"/>
        <v>0</v>
      </c>
      <c r="U8" s="4">
        <f t="shared" si="9"/>
        <v>0</v>
      </c>
      <c r="V8" s="4">
        <f t="shared" si="10"/>
        <v>0</v>
      </c>
      <c r="W8" s="4">
        <f t="shared" si="11"/>
        <v>0</v>
      </c>
      <c r="X8" s="190">
        <f t="shared" si="12"/>
        <v>0</v>
      </c>
      <c r="AB8" s="189">
        <f t="shared" si="13"/>
        <v>1</v>
      </c>
      <c r="AC8" s="4">
        <f t="shared" si="14"/>
        <v>1</v>
      </c>
      <c r="AD8" s="4">
        <f t="shared" si="15"/>
        <v>1</v>
      </c>
      <c r="AE8" s="4">
        <f t="shared" si="16"/>
        <v>1</v>
      </c>
      <c r="AF8" s="4">
        <f t="shared" si="17"/>
        <v>1</v>
      </c>
      <c r="AG8" s="4">
        <f t="shared" si="18"/>
        <v>1</v>
      </c>
      <c r="AH8" s="4">
        <f t="shared" si="19"/>
        <v>1</v>
      </c>
      <c r="AI8" s="4">
        <f t="shared" si="20"/>
        <v>1</v>
      </c>
      <c r="AJ8" s="4">
        <f t="shared" si="21"/>
        <v>1</v>
      </c>
      <c r="AK8" s="190">
        <f t="shared" si="22"/>
        <v>1</v>
      </c>
    </row>
    <row r="9" spans="1:37">
      <c r="A9" s="204">
        <v>38869</v>
      </c>
      <c r="B9" s="4">
        <v>3.3</v>
      </c>
      <c r="C9" s="4">
        <v>3.3</v>
      </c>
      <c r="D9" s="4">
        <v>3.4</v>
      </c>
      <c r="E9" s="4">
        <v>3.1</v>
      </c>
      <c r="F9" s="4">
        <v>3</v>
      </c>
      <c r="G9" s="4">
        <v>2.9</v>
      </c>
      <c r="H9" s="4">
        <v>2.9</v>
      </c>
      <c r="I9" s="4">
        <v>2.7</v>
      </c>
      <c r="J9" s="4">
        <v>2.8</v>
      </c>
      <c r="K9" s="4">
        <v>2.7</v>
      </c>
      <c r="L9" s="4">
        <f t="shared" si="2"/>
        <v>3.01</v>
      </c>
      <c r="M9" s="264">
        <v>2.6</v>
      </c>
      <c r="O9" s="189">
        <f t="shared" si="3"/>
        <v>1</v>
      </c>
      <c r="P9" s="4">
        <f t="shared" si="4"/>
        <v>1</v>
      </c>
      <c r="Q9" s="4">
        <f t="shared" si="5"/>
        <v>1</v>
      </c>
      <c r="R9" s="4">
        <f t="shared" si="6"/>
        <v>1</v>
      </c>
      <c r="S9" s="4">
        <f t="shared" si="7"/>
        <v>0</v>
      </c>
      <c r="T9" s="4">
        <f t="shared" si="8"/>
        <v>0</v>
      </c>
      <c r="U9" s="4">
        <f t="shared" si="9"/>
        <v>0</v>
      </c>
      <c r="V9" s="4">
        <f t="shared" si="10"/>
        <v>0</v>
      </c>
      <c r="W9" s="4">
        <f t="shared" si="11"/>
        <v>0</v>
      </c>
      <c r="X9" s="190">
        <f t="shared" si="12"/>
        <v>0</v>
      </c>
      <c r="AB9" s="189">
        <f t="shared" si="13"/>
        <v>1</v>
      </c>
      <c r="AC9" s="4">
        <f t="shared" si="14"/>
        <v>1</v>
      </c>
      <c r="AD9" s="4">
        <f t="shared" si="15"/>
        <v>1</v>
      </c>
      <c r="AE9" s="4">
        <f t="shared" si="16"/>
        <v>1</v>
      </c>
      <c r="AF9" s="4">
        <f t="shared" si="17"/>
        <v>1</v>
      </c>
      <c r="AG9" s="4">
        <f t="shared" si="18"/>
        <v>1</v>
      </c>
      <c r="AH9" s="4">
        <f t="shared" si="19"/>
        <v>1</v>
      </c>
      <c r="AI9" s="4">
        <f t="shared" si="20"/>
        <v>1</v>
      </c>
      <c r="AJ9" s="4">
        <f t="shared" si="21"/>
        <v>1</v>
      </c>
      <c r="AK9" s="190">
        <f t="shared" si="22"/>
        <v>1</v>
      </c>
    </row>
    <row r="10" spans="1:37">
      <c r="A10" s="204">
        <v>38899</v>
      </c>
      <c r="B10" s="4">
        <v>3.4</v>
      </c>
      <c r="C10" s="4">
        <v>3.4</v>
      </c>
      <c r="D10" s="4">
        <v>3.6</v>
      </c>
      <c r="E10" s="4">
        <v>3.2</v>
      </c>
      <c r="F10" s="4">
        <v>3.1</v>
      </c>
      <c r="G10" s="4">
        <v>3</v>
      </c>
      <c r="H10" s="4">
        <v>3</v>
      </c>
      <c r="I10" s="4">
        <v>2.6</v>
      </c>
      <c r="J10" s="4">
        <v>2.7</v>
      </c>
      <c r="K10" s="4">
        <v>2.6</v>
      </c>
      <c r="L10" s="4">
        <f t="shared" si="2"/>
        <v>3.0600000000000005</v>
      </c>
      <c r="M10" s="264">
        <v>2.5</v>
      </c>
      <c r="O10" s="189">
        <f t="shared" si="3"/>
        <v>1</v>
      </c>
      <c r="P10" s="4">
        <f t="shared" si="4"/>
        <v>1</v>
      </c>
      <c r="Q10" s="4">
        <f t="shared" si="5"/>
        <v>1</v>
      </c>
      <c r="R10" s="4">
        <f t="shared" si="6"/>
        <v>1</v>
      </c>
      <c r="S10" s="4">
        <f t="shared" si="7"/>
        <v>1</v>
      </c>
      <c r="T10" s="4">
        <f t="shared" si="8"/>
        <v>0</v>
      </c>
      <c r="U10" s="4">
        <f t="shared" si="9"/>
        <v>0</v>
      </c>
      <c r="V10" s="4">
        <f t="shared" si="10"/>
        <v>0</v>
      </c>
      <c r="W10" s="4">
        <f t="shared" si="11"/>
        <v>0</v>
      </c>
      <c r="X10" s="190">
        <f t="shared" si="12"/>
        <v>0</v>
      </c>
      <c r="AB10" s="189">
        <f t="shared" si="13"/>
        <v>1</v>
      </c>
      <c r="AC10" s="4">
        <f t="shared" si="14"/>
        <v>1</v>
      </c>
      <c r="AD10" s="4">
        <f t="shared" si="15"/>
        <v>1</v>
      </c>
      <c r="AE10" s="4">
        <f t="shared" si="16"/>
        <v>1</v>
      </c>
      <c r="AF10" s="4">
        <f t="shared" si="17"/>
        <v>1</v>
      </c>
      <c r="AG10" s="4">
        <f t="shared" si="18"/>
        <v>1</v>
      </c>
      <c r="AH10" s="4">
        <f t="shared" si="19"/>
        <v>1</v>
      </c>
      <c r="AI10" s="4">
        <f t="shared" si="20"/>
        <v>1</v>
      </c>
      <c r="AJ10" s="4">
        <f t="shared" si="21"/>
        <v>1</v>
      </c>
      <c r="AK10" s="190">
        <f t="shared" si="22"/>
        <v>1</v>
      </c>
    </row>
    <row r="11" spans="1:37">
      <c r="A11" s="204">
        <v>38930</v>
      </c>
      <c r="B11" s="4">
        <v>3.5</v>
      </c>
      <c r="C11" s="4">
        <v>3.6</v>
      </c>
      <c r="D11" s="4">
        <v>3.7</v>
      </c>
      <c r="E11" s="4">
        <v>3.4</v>
      </c>
      <c r="F11" s="4">
        <v>3.2</v>
      </c>
      <c r="G11" s="4">
        <v>3.1</v>
      </c>
      <c r="H11" s="4">
        <v>3</v>
      </c>
      <c r="I11" s="4">
        <v>2.7</v>
      </c>
      <c r="J11" s="4">
        <v>2.8</v>
      </c>
      <c r="K11" s="4">
        <v>2.7</v>
      </c>
      <c r="L11" s="4">
        <f t="shared" si="2"/>
        <v>3.1700000000000004</v>
      </c>
      <c r="M11" s="264">
        <v>2.6</v>
      </c>
      <c r="O11" s="189">
        <f t="shared" si="3"/>
        <v>1</v>
      </c>
      <c r="P11" s="4">
        <f t="shared" si="4"/>
        <v>1</v>
      </c>
      <c r="Q11" s="4">
        <f t="shared" si="5"/>
        <v>1</v>
      </c>
      <c r="R11" s="4">
        <f t="shared" si="6"/>
        <v>1</v>
      </c>
      <c r="S11" s="4">
        <f t="shared" si="7"/>
        <v>1</v>
      </c>
      <c r="T11" s="4">
        <f t="shared" si="8"/>
        <v>0</v>
      </c>
      <c r="U11" s="4">
        <f t="shared" si="9"/>
        <v>0</v>
      </c>
      <c r="V11" s="4">
        <f t="shared" si="10"/>
        <v>0</v>
      </c>
      <c r="W11" s="4">
        <f t="shared" si="11"/>
        <v>0</v>
      </c>
      <c r="X11" s="190">
        <f t="shared" si="12"/>
        <v>0</v>
      </c>
      <c r="AB11" s="189">
        <f t="shared" si="13"/>
        <v>1</v>
      </c>
      <c r="AC11" s="4">
        <f t="shared" si="14"/>
        <v>1</v>
      </c>
      <c r="AD11" s="4">
        <f t="shared" si="15"/>
        <v>1</v>
      </c>
      <c r="AE11" s="4">
        <f t="shared" si="16"/>
        <v>1</v>
      </c>
      <c r="AF11" s="4">
        <f t="shared" si="17"/>
        <v>1</v>
      </c>
      <c r="AG11" s="4">
        <f t="shared" si="18"/>
        <v>1</v>
      </c>
      <c r="AH11" s="4">
        <f t="shared" si="19"/>
        <v>1</v>
      </c>
      <c r="AI11" s="4">
        <f t="shared" si="20"/>
        <v>1</v>
      </c>
      <c r="AJ11" s="4">
        <f t="shared" si="21"/>
        <v>1</v>
      </c>
      <c r="AK11" s="190">
        <f t="shared" si="22"/>
        <v>1</v>
      </c>
    </row>
    <row r="12" spans="1:37">
      <c r="A12" s="204">
        <v>38961</v>
      </c>
      <c r="B12" s="4">
        <v>3.4</v>
      </c>
      <c r="C12" s="4">
        <v>3.5</v>
      </c>
      <c r="D12" s="4">
        <v>3.6</v>
      </c>
      <c r="E12" s="4">
        <v>3.2</v>
      </c>
      <c r="F12" s="4">
        <v>3</v>
      </c>
      <c r="G12" s="4">
        <v>2.9</v>
      </c>
      <c r="H12" s="4">
        <v>2.7</v>
      </c>
      <c r="I12" s="4">
        <v>2.5</v>
      </c>
      <c r="J12" s="4">
        <v>2.6</v>
      </c>
      <c r="K12" s="4">
        <v>2.6</v>
      </c>
      <c r="L12" s="4">
        <f t="shared" si="2"/>
        <v>3</v>
      </c>
      <c r="M12" s="264">
        <v>2.5</v>
      </c>
      <c r="O12" s="189">
        <f t="shared" si="3"/>
        <v>1</v>
      </c>
      <c r="P12" s="4">
        <f t="shared" si="4"/>
        <v>1</v>
      </c>
      <c r="Q12" s="4">
        <f t="shared" si="5"/>
        <v>1</v>
      </c>
      <c r="R12" s="4">
        <f t="shared" si="6"/>
        <v>1</v>
      </c>
      <c r="S12" s="4">
        <f t="shared" si="7"/>
        <v>0</v>
      </c>
      <c r="T12" s="4">
        <f t="shared" si="8"/>
        <v>0</v>
      </c>
      <c r="U12" s="4">
        <f t="shared" si="9"/>
        <v>0</v>
      </c>
      <c r="V12" s="4">
        <f t="shared" si="10"/>
        <v>0</v>
      </c>
      <c r="W12" s="4">
        <f t="shared" si="11"/>
        <v>0</v>
      </c>
      <c r="X12" s="190">
        <f t="shared" si="12"/>
        <v>0</v>
      </c>
      <c r="AB12" s="189">
        <f t="shared" si="13"/>
        <v>1</v>
      </c>
      <c r="AC12" s="4">
        <f t="shared" si="14"/>
        <v>1</v>
      </c>
      <c r="AD12" s="4">
        <f t="shared" si="15"/>
        <v>1</v>
      </c>
      <c r="AE12" s="4">
        <f t="shared" si="16"/>
        <v>1</v>
      </c>
      <c r="AF12" s="4">
        <f t="shared" si="17"/>
        <v>1</v>
      </c>
      <c r="AG12" s="4">
        <f t="shared" si="18"/>
        <v>1</v>
      </c>
      <c r="AH12" s="4">
        <f t="shared" si="19"/>
        <v>1</v>
      </c>
      <c r="AI12" s="4">
        <f t="shared" si="20"/>
        <v>0</v>
      </c>
      <c r="AJ12" s="4">
        <f t="shared" si="21"/>
        <v>1</v>
      </c>
      <c r="AK12" s="190">
        <f t="shared" si="22"/>
        <v>1</v>
      </c>
    </row>
    <row r="13" spans="1:37">
      <c r="A13" s="204">
        <v>38991</v>
      </c>
      <c r="B13" s="4">
        <v>3.4</v>
      </c>
      <c r="C13" s="4">
        <v>3.5</v>
      </c>
      <c r="D13" s="4">
        <v>3.6</v>
      </c>
      <c r="E13" s="4">
        <v>3.1</v>
      </c>
      <c r="F13" s="4">
        <v>2.9</v>
      </c>
      <c r="G13" s="4">
        <v>2.8</v>
      </c>
      <c r="H13" s="4">
        <v>2.6</v>
      </c>
      <c r="I13" s="4">
        <v>2.5</v>
      </c>
      <c r="J13" s="4">
        <v>2.5</v>
      </c>
      <c r="K13" s="4">
        <v>2.6</v>
      </c>
      <c r="L13" s="4">
        <f t="shared" si="2"/>
        <v>2.95</v>
      </c>
      <c r="M13" s="264">
        <v>2.5</v>
      </c>
      <c r="O13" s="189">
        <f t="shared" si="3"/>
        <v>1</v>
      </c>
      <c r="P13" s="4">
        <f t="shared" si="4"/>
        <v>1</v>
      </c>
      <c r="Q13" s="4">
        <f t="shared" si="5"/>
        <v>1</v>
      </c>
      <c r="R13" s="4">
        <f t="shared" si="6"/>
        <v>1</v>
      </c>
      <c r="S13" s="4">
        <f t="shared" si="7"/>
        <v>0</v>
      </c>
      <c r="T13" s="4">
        <f t="shared" si="8"/>
        <v>0</v>
      </c>
      <c r="U13" s="4">
        <f t="shared" si="9"/>
        <v>0</v>
      </c>
      <c r="V13" s="4">
        <f t="shared" si="10"/>
        <v>0</v>
      </c>
      <c r="W13" s="4">
        <f t="shared" si="11"/>
        <v>0</v>
      </c>
      <c r="X13" s="190">
        <f t="shared" si="12"/>
        <v>0</v>
      </c>
      <c r="AB13" s="189">
        <f t="shared" si="13"/>
        <v>1</v>
      </c>
      <c r="AC13" s="4">
        <f t="shared" si="14"/>
        <v>1</v>
      </c>
      <c r="AD13" s="4">
        <f t="shared" si="15"/>
        <v>1</v>
      </c>
      <c r="AE13" s="4">
        <f t="shared" si="16"/>
        <v>1</v>
      </c>
      <c r="AF13" s="4">
        <f t="shared" si="17"/>
        <v>1</v>
      </c>
      <c r="AG13" s="4">
        <f t="shared" si="18"/>
        <v>1</v>
      </c>
      <c r="AH13" s="4">
        <f t="shared" si="19"/>
        <v>1</v>
      </c>
      <c r="AI13" s="4">
        <f t="shared" si="20"/>
        <v>0</v>
      </c>
      <c r="AJ13" s="4">
        <f t="shared" si="21"/>
        <v>0</v>
      </c>
      <c r="AK13" s="190">
        <f t="shared" si="22"/>
        <v>1</v>
      </c>
    </row>
    <row r="14" spans="1:37">
      <c r="A14" s="204">
        <v>39022</v>
      </c>
      <c r="B14" s="4">
        <v>3.6</v>
      </c>
      <c r="C14" s="4">
        <v>3.6</v>
      </c>
      <c r="D14" s="4">
        <v>3.7</v>
      </c>
      <c r="E14" s="4">
        <v>3.3</v>
      </c>
      <c r="F14" s="4">
        <v>3.1</v>
      </c>
      <c r="G14" s="4">
        <v>3</v>
      </c>
      <c r="H14" s="4">
        <v>2.8</v>
      </c>
      <c r="I14" s="4">
        <v>2.7</v>
      </c>
      <c r="J14" s="4">
        <v>2.7</v>
      </c>
      <c r="K14" s="4">
        <v>2.8</v>
      </c>
      <c r="L14" s="4">
        <f t="shared" si="2"/>
        <v>3.13</v>
      </c>
      <c r="M14" s="264">
        <v>2.8</v>
      </c>
      <c r="O14" s="189">
        <f t="shared" si="3"/>
        <v>1</v>
      </c>
      <c r="P14" s="4">
        <f t="shared" si="4"/>
        <v>1</v>
      </c>
      <c r="Q14" s="4">
        <f t="shared" si="5"/>
        <v>1</v>
      </c>
      <c r="R14" s="4">
        <f t="shared" si="6"/>
        <v>1</v>
      </c>
      <c r="S14" s="4">
        <f t="shared" si="7"/>
        <v>0</v>
      </c>
      <c r="T14" s="4">
        <f t="shared" si="8"/>
        <v>0</v>
      </c>
      <c r="U14" s="4">
        <f t="shared" si="9"/>
        <v>0</v>
      </c>
      <c r="V14" s="4">
        <f t="shared" si="10"/>
        <v>0</v>
      </c>
      <c r="W14" s="4">
        <f t="shared" si="11"/>
        <v>0</v>
      </c>
      <c r="X14" s="190">
        <f t="shared" si="12"/>
        <v>0</v>
      </c>
      <c r="AB14" s="189">
        <f t="shared" si="13"/>
        <v>1</v>
      </c>
      <c r="AC14" s="4">
        <f t="shared" si="14"/>
        <v>1</v>
      </c>
      <c r="AD14" s="4">
        <f t="shared" si="15"/>
        <v>1</v>
      </c>
      <c r="AE14" s="4">
        <f t="shared" si="16"/>
        <v>1</v>
      </c>
      <c r="AF14" s="4">
        <f t="shared" si="17"/>
        <v>1</v>
      </c>
      <c r="AG14" s="4">
        <f t="shared" si="18"/>
        <v>1</v>
      </c>
      <c r="AH14" s="4">
        <f t="shared" si="19"/>
        <v>0</v>
      </c>
      <c r="AI14" s="4">
        <f t="shared" si="20"/>
        <v>0</v>
      </c>
      <c r="AJ14" s="4">
        <f t="shared" si="21"/>
        <v>0</v>
      </c>
      <c r="AK14" s="190">
        <f t="shared" si="22"/>
        <v>0</v>
      </c>
    </row>
    <row r="15" spans="1:37">
      <c r="A15" s="204">
        <v>39052</v>
      </c>
      <c r="B15" s="4">
        <v>3.7</v>
      </c>
      <c r="C15" s="4">
        <v>3.8</v>
      </c>
      <c r="D15" s="4">
        <v>3.9</v>
      </c>
      <c r="E15" s="4">
        <v>3.4</v>
      </c>
      <c r="F15" s="4">
        <v>3.3</v>
      </c>
      <c r="G15" s="4">
        <v>3.3</v>
      </c>
      <c r="H15" s="4">
        <v>3.1</v>
      </c>
      <c r="I15" s="4">
        <v>2.9</v>
      </c>
      <c r="J15" s="4">
        <v>2.9</v>
      </c>
      <c r="K15" s="4">
        <v>3</v>
      </c>
      <c r="L15" s="4">
        <f t="shared" si="2"/>
        <v>3.3299999999999996</v>
      </c>
      <c r="M15" s="264">
        <v>2.9</v>
      </c>
      <c r="O15" s="189">
        <f t="shared" si="3"/>
        <v>1</v>
      </c>
      <c r="P15" s="4">
        <f t="shared" si="4"/>
        <v>1</v>
      </c>
      <c r="Q15" s="4">
        <f t="shared" si="5"/>
        <v>1</v>
      </c>
      <c r="R15" s="4">
        <f t="shared" si="6"/>
        <v>1</v>
      </c>
      <c r="S15" s="4">
        <f t="shared" si="7"/>
        <v>0</v>
      </c>
      <c r="T15" s="4">
        <f t="shared" si="8"/>
        <v>0</v>
      </c>
      <c r="U15" s="4">
        <f t="shared" si="9"/>
        <v>0</v>
      </c>
      <c r="V15" s="4">
        <f t="shared" si="10"/>
        <v>0</v>
      </c>
      <c r="W15" s="4">
        <f t="shared" si="11"/>
        <v>0</v>
      </c>
      <c r="X15" s="190">
        <f t="shared" si="12"/>
        <v>0</v>
      </c>
      <c r="AB15" s="189">
        <f t="shared" si="13"/>
        <v>1</v>
      </c>
      <c r="AC15" s="4">
        <f t="shared" si="14"/>
        <v>1</v>
      </c>
      <c r="AD15" s="4">
        <f t="shared" si="15"/>
        <v>1</v>
      </c>
      <c r="AE15" s="4">
        <f t="shared" si="16"/>
        <v>1</v>
      </c>
      <c r="AF15" s="4">
        <f t="shared" si="17"/>
        <v>1</v>
      </c>
      <c r="AG15" s="4">
        <f t="shared" si="18"/>
        <v>1</v>
      </c>
      <c r="AH15" s="4">
        <f t="shared" si="19"/>
        <v>1</v>
      </c>
      <c r="AI15" s="4">
        <f t="shared" si="20"/>
        <v>0</v>
      </c>
      <c r="AJ15" s="4">
        <f t="shared" si="21"/>
        <v>0</v>
      </c>
      <c r="AK15" s="190">
        <f t="shared" si="22"/>
        <v>1</v>
      </c>
    </row>
    <row r="16" spans="1:37">
      <c r="A16" s="204">
        <v>39083</v>
      </c>
      <c r="B16" s="4">
        <v>3.5</v>
      </c>
      <c r="C16" s="4">
        <v>3.6</v>
      </c>
      <c r="D16" s="4">
        <v>3.6</v>
      </c>
      <c r="E16" s="4">
        <v>3.2</v>
      </c>
      <c r="F16" s="4">
        <v>3.1</v>
      </c>
      <c r="G16" s="4">
        <v>3.1</v>
      </c>
      <c r="H16" s="4">
        <v>2.7</v>
      </c>
      <c r="I16" s="4">
        <v>2.7</v>
      </c>
      <c r="J16" s="4">
        <v>2.6</v>
      </c>
      <c r="K16" s="4">
        <v>2.7</v>
      </c>
      <c r="L16" s="4">
        <f t="shared" si="2"/>
        <v>3.08</v>
      </c>
      <c r="M16" s="264">
        <v>2.7</v>
      </c>
      <c r="O16" s="189">
        <f t="shared" si="3"/>
        <v>1</v>
      </c>
      <c r="P16" s="4">
        <f t="shared" si="4"/>
        <v>1</v>
      </c>
      <c r="Q16" s="4">
        <f t="shared" si="5"/>
        <v>1</v>
      </c>
      <c r="R16" s="4">
        <f t="shared" si="6"/>
        <v>1</v>
      </c>
      <c r="S16" s="4">
        <f t="shared" si="7"/>
        <v>1</v>
      </c>
      <c r="T16" s="4">
        <f t="shared" si="8"/>
        <v>1</v>
      </c>
      <c r="U16" s="4">
        <f t="shared" si="9"/>
        <v>0</v>
      </c>
      <c r="V16" s="4">
        <f t="shared" si="10"/>
        <v>0</v>
      </c>
      <c r="W16" s="4">
        <f t="shared" si="11"/>
        <v>0</v>
      </c>
      <c r="X16" s="190">
        <f t="shared" si="12"/>
        <v>0</v>
      </c>
      <c r="AB16" s="189">
        <f t="shared" si="13"/>
        <v>1</v>
      </c>
      <c r="AC16" s="4">
        <f t="shared" si="14"/>
        <v>1</v>
      </c>
      <c r="AD16" s="4">
        <f t="shared" si="15"/>
        <v>1</v>
      </c>
      <c r="AE16" s="4">
        <f t="shared" si="16"/>
        <v>1</v>
      </c>
      <c r="AF16" s="4">
        <f t="shared" si="17"/>
        <v>1</v>
      </c>
      <c r="AG16" s="4">
        <f t="shared" si="18"/>
        <v>1</v>
      </c>
      <c r="AH16" s="4">
        <f t="shared" si="19"/>
        <v>0</v>
      </c>
      <c r="AI16" s="4">
        <f t="shared" si="20"/>
        <v>0</v>
      </c>
      <c r="AJ16" s="4">
        <f t="shared" si="21"/>
        <v>0</v>
      </c>
      <c r="AK16" s="190">
        <f t="shared" si="22"/>
        <v>0</v>
      </c>
    </row>
    <row r="17" spans="1:37">
      <c r="A17" s="204">
        <v>39114</v>
      </c>
      <c r="B17" s="4">
        <v>3.6</v>
      </c>
      <c r="C17" s="4">
        <v>3.6</v>
      </c>
      <c r="D17" s="4">
        <v>3.7</v>
      </c>
      <c r="E17" s="4">
        <v>3.2</v>
      </c>
      <c r="F17" s="4">
        <v>3.1</v>
      </c>
      <c r="G17" s="4">
        <v>3.1</v>
      </c>
      <c r="H17" s="4">
        <v>2.8</v>
      </c>
      <c r="I17" s="4">
        <v>2.7</v>
      </c>
      <c r="J17" s="4">
        <v>2.7</v>
      </c>
      <c r="K17" s="4">
        <v>2.8</v>
      </c>
      <c r="L17" s="4">
        <f t="shared" si="2"/>
        <v>3.1300000000000003</v>
      </c>
      <c r="M17" s="264">
        <v>2.7</v>
      </c>
      <c r="O17" s="189">
        <f t="shared" si="3"/>
        <v>1</v>
      </c>
      <c r="P17" s="4">
        <f t="shared" si="4"/>
        <v>1</v>
      </c>
      <c r="Q17" s="4">
        <f t="shared" si="5"/>
        <v>1</v>
      </c>
      <c r="R17" s="4">
        <f t="shared" si="6"/>
        <v>1</v>
      </c>
      <c r="S17" s="4">
        <f t="shared" si="7"/>
        <v>0</v>
      </c>
      <c r="T17" s="4">
        <f t="shared" si="8"/>
        <v>0</v>
      </c>
      <c r="U17" s="4">
        <f t="shared" si="9"/>
        <v>0</v>
      </c>
      <c r="V17" s="4">
        <f t="shared" si="10"/>
        <v>0</v>
      </c>
      <c r="W17" s="4">
        <f t="shared" si="11"/>
        <v>0</v>
      </c>
      <c r="X17" s="190">
        <f t="shared" si="12"/>
        <v>0</v>
      </c>
      <c r="AB17" s="189">
        <f t="shared" si="13"/>
        <v>1</v>
      </c>
      <c r="AC17" s="4">
        <f t="shared" si="14"/>
        <v>1</v>
      </c>
      <c r="AD17" s="4">
        <f t="shared" si="15"/>
        <v>1</v>
      </c>
      <c r="AE17" s="4">
        <f t="shared" si="16"/>
        <v>1</v>
      </c>
      <c r="AF17" s="4">
        <f t="shared" si="17"/>
        <v>1</v>
      </c>
      <c r="AG17" s="4">
        <f t="shared" si="18"/>
        <v>1</v>
      </c>
      <c r="AH17" s="4">
        <f t="shared" si="19"/>
        <v>1</v>
      </c>
      <c r="AI17" s="4">
        <f t="shared" si="20"/>
        <v>0</v>
      </c>
      <c r="AJ17" s="4">
        <f t="shared" si="21"/>
        <v>0</v>
      </c>
      <c r="AK17" s="190">
        <f t="shared" si="22"/>
        <v>1</v>
      </c>
    </row>
    <row r="18" spans="1:37">
      <c r="A18" s="204">
        <v>39142</v>
      </c>
      <c r="B18" s="4">
        <v>3.7</v>
      </c>
      <c r="C18" s="4">
        <v>3.9</v>
      </c>
      <c r="D18" s="4">
        <v>3.9</v>
      </c>
      <c r="E18" s="4">
        <v>3.4</v>
      </c>
      <c r="F18" s="4">
        <v>3.3</v>
      </c>
      <c r="G18" s="4">
        <v>3.3</v>
      </c>
      <c r="H18" s="4">
        <v>3</v>
      </c>
      <c r="I18" s="4">
        <v>2.9</v>
      </c>
      <c r="J18" s="4">
        <v>2.9</v>
      </c>
      <c r="K18" s="4">
        <v>3</v>
      </c>
      <c r="L18" s="4">
        <f t="shared" si="2"/>
        <v>3.3299999999999996</v>
      </c>
      <c r="M18" s="264">
        <v>2.9</v>
      </c>
      <c r="O18" s="189">
        <f t="shared" si="3"/>
        <v>1</v>
      </c>
      <c r="P18" s="4">
        <f t="shared" si="4"/>
        <v>1</v>
      </c>
      <c r="Q18" s="4">
        <f t="shared" si="5"/>
        <v>1</v>
      </c>
      <c r="R18" s="4">
        <f t="shared" si="6"/>
        <v>1</v>
      </c>
      <c r="S18" s="4">
        <f t="shared" si="7"/>
        <v>0</v>
      </c>
      <c r="T18" s="4">
        <f t="shared" si="8"/>
        <v>0</v>
      </c>
      <c r="U18" s="4">
        <f t="shared" si="9"/>
        <v>0</v>
      </c>
      <c r="V18" s="4">
        <f t="shared" si="10"/>
        <v>0</v>
      </c>
      <c r="W18" s="4">
        <f t="shared" si="11"/>
        <v>0</v>
      </c>
      <c r="X18" s="190">
        <f t="shared" si="12"/>
        <v>0</v>
      </c>
      <c r="AB18" s="189">
        <f t="shared" si="13"/>
        <v>1</v>
      </c>
      <c r="AC18" s="4">
        <f t="shared" si="14"/>
        <v>1</v>
      </c>
      <c r="AD18" s="4">
        <f t="shared" si="15"/>
        <v>1</v>
      </c>
      <c r="AE18" s="4">
        <f t="shared" si="16"/>
        <v>1</v>
      </c>
      <c r="AF18" s="4">
        <f t="shared" si="17"/>
        <v>1</v>
      </c>
      <c r="AG18" s="4">
        <f t="shared" si="18"/>
        <v>1</v>
      </c>
      <c r="AH18" s="4">
        <f t="shared" si="19"/>
        <v>1</v>
      </c>
      <c r="AI18" s="4">
        <f t="shared" si="20"/>
        <v>0</v>
      </c>
      <c r="AJ18" s="4">
        <f t="shared" si="21"/>
        <v>0</v>
      </c>
      <c r="AK18" s="190">
        <f t="shared" si="22"/>
        <v>1</v>
      </c>
    </row>
    <row r="19" spans="1:37">
      <c r="A19" s="204">
        <v>39173</v>
      </c>
      <c r="B19" s="4">
        <v>3.4</v>
      </c>
      <c r="C19" s="4">
        <v>3.5</v>
      </c>
      <c r="D19" s="4">
        <v>3.5</v>
      </c>
      <c r="E19" s="4">
        <v>3.1</v>
      </c>
      <c r="F19" s="4">
        <v>3</v>
      </c>
      <c r="G19" s="4">
        <v>3</v>
      </c>
      <c r="H19" s="4">
        <v>2.7</v>
      </c>
      <c r="I19" s="4">
        <v>2.7</v>
      </c>
      <c r="J19" s="4">
        <v>2.7</v>
      </c>
      <c r="K19" s="4">
        <v>2.7</v>
      </c>
      <c r="L19" s="4">
        <f t="shared" si="2"/>
        <v>3.03</v>
      </c>
      <c r="M19" s="264">
        <v>2.7</v>
      </c>
      <c r="O19" s="189">
        <f t="shared" si="3"/>
        <v>1</v>
      </c>
      <c r="P19" s="4">
        <f t="shared" si="4"/>
        <v>1</v>
      </c>
      <c r="Q19" s="4">
        <f t="shared" si="5"/>
        <v>1</v>
      </c>
      <c r="R19" s="4">
        <f t="shared" si="6"/>
        <v>1</v>
      </c>
      <c r="S19" s="4">
        <f t="shared" si="7"/>
        <v>0</v>
      </c>
      <c r="T19" s="4">
        <f t="shared" si="8"/>
        <v>0</v>
      </c>
      <c r="U19" s="4">
        <f t="shared" si="9"/>
        <v>0</v>
      </c>
      <c r="V19" s="4">
        <f t="shared" si="10"/>
        <v>0</v>
      </c>
      <c r="W19" s="4">
        <f t="shared" si="11"/>
        <v>0</v>
      </c>
      <c r="X19" s="190">
        <f t="shared" si="12"/>
        <v>0</v>
      </c>
      <c r="AB19" s="189">
        <f t="shared" si="13"/>
        <v>1</v>
      </c>
      <c r="AC19" s="4">
        <f t="shared" si="14"/>
        <v>1</v>
      </c>
      <c r="AD19" s="4">
        <f t="shared" si="15"/>
        <v>1</v>
      </c>
      <c r="AE19" s="4">
        <f t="shared" si="16"/>
        <v>1</v>
      </c>
      <c r="AF19" s="4">
        <f t="shared" si="17"/>
        <v>1</v>
      </c>
      <c r="AG19" s="4">
        <f t="shared" si="18"/>
        <v>1</v>
      </c>
      <c r="AH19" s="4">
        <f t="shared" si="19"/>
        <v>0</v>
      </c>
      <c r="AI19" s="4">
        <f t="shared" si="20"/>
        <v>0</v>
      </c>
      <c r="AJ19" s="4">
        <f t="shared" si="21"/>
        <v>0</v>
      </c>
      <c r="AK19" s="190">
        <f t="shared" si="22"/>
        <v>0</v>
      </c>
    </row>
    <row r="20" spans="1:37">
      <c r="A20" s="204">
        <v>39203</v>
      </c>
      <c r="B20" s="4">
        <v>3.1</v>
      </c>
      <c r="C20" s="4">
        <v>3.1</v>
      </c>
      <c r="D20" s="4">
        <v>3</v>
      </c>
      <c r="E20" s="4">
        <v>2.8</v>
      </c>
      <c r="F20" s="4">
        <v>2.7</v>
      </c>
      <c r="G20" s="4">
        <v>2.7</v>
      </c>
      <c r="H20" s="4">
        <v>2.5</v>
      </c>
      <c r="I20" s="4">
        <v>2.5</v>
      </c>
      <c r="J20" s="4">
        <v>2.5</v>
      </c>
      <c r="K20" s="4">
        <v>2.6</v>
      </c>
      <c r="L20" s="4">
        <f t="shared" si="2"/>
        <v>2.75</v>
      </c>
      <c r="M20" s="264">
        <v>2.5</v>
      </c>
      <c r="O20" s="189">
        <f t="shared" si="3"/>
        <v>1</v>
      </c>
      <c r="P20" s="4">
        <f t="shared" si="4"/>
        <v>1</v>
      </c>
      <c r="Q20" s="4">
        <f t="shared" si="5"/>
        <v>1</v>
      </c>
      <c r="R20" s="4">
        <f t="shared" si="6"/>
        <v>1</v>
      </c>
      <c r="S20" s="4">
        <f t="shared" si="7"/>
        <v>0</v>
      </c>
      <c r="T20" s="4">
        <f t="shared" si="8"/>
        <v>0</v>
      </c>
      <c r="U20" s="4">
        <f t="shared" si="9"/>
        <v>0</v>
      </c>
      <c r="V20" s="4">
        <f t="shared" si="10"/>
        <v>0</v>
      </c>
      <c r="W20" s="4">
        <f t="shared" si="11"/>
        <v>0</v>
      </c>
      <c r="X20" s="190">
        <f t="shared" si="12"/>
        <v>0</v>
      </c>
      <c r="AB20" s="189">
        <f t="shared" si="13"/>
        <v>1</v>
      </c>
      <c r="AC20" s="4">
        <f t="shared" si="14"/>
        <v>1</v>
      </c>
      <c r="AD20" s="4">
        <f t="shared" si="15"/>
        <v>1</v>
      </c>
      <c r="AE20" s="4">
        <f t="shared" si="16"/>
        <v>1</v>
      </c>
      <c r="AF20" s="4">
        <f t="shared" si="17"/>
        <v>1</v>
      </c>
      <c r="AG20" s="4">
        <f t="shared" si="18"/>
        <v>1</v>
      </c>
      <c r="AH20" s="4">
        <f t="shared" si="19"/>
        <v>0</v>
      </c>
      <c r="AI20" s="4">
        <f t="shared" si="20"/>
        <v>0</v>
      </c>
      <c r="AJ20" s="4">
        <f t="shared" si="21"/>
        <v>0</v>
      </c>
      <c r="AK20" s="190">
        <f t="shared" si="22"/>
        <v>1</v>
      </c>
    </row>
    <row r="21" spans="1:37">
      <c r="A21" s="204">
        <v>39234</v>
      </c>
      <c r="B21" s="4">
        <v>2.8</v>
      </c>
      <c r="C21" s="4">
        <v>2.9</v>
      </c>
      <c r="D21" s="4">
        <v>2.8</v>
      </c>
      <c r="E21" s="4">
        <v>2.6</v>
      </c>
      <c r="F21" s="4">
        <v>2.5</v>
      </c>
      <c r="G21" s="4">
        <v>2.6</v>
      </c>
      <c r="H21" s="4">
        <v>2.4</v>
      </c>
      <c r="I21" s="4">
        <v>2.4</v>
      </c>
      <c r="J21" s="4">
        <v>2.4</v>
      </c>
      <c r="K21" s="4">
        <v>2.6</v>
      </c>
      <c r="L21" s="4">
        <f t="shared" si="2"/>
        <v>2.5999999999999996</v>
      </c>
      <c r="M21" s="264">
        <v>2.5</v>
      </c>
      <c r="O21" s="189">
        <f t="shared" si="3"/>
        <v>1</v>
      </c>
      <c r="P21" s="4">
        <f t="shared" si="4"/>
        <v>1</v>
      </c>
      <c r="Q21" s="4">
        <f t="shared" si="5"/>
        <v>1</v>
      </c>
      <c r="R21" s="4">
        <f t="shared" si="6"/>
        <v>0</v>
      </c>
      <c r="S21" s="4">
        <f t="shared" si="7"/>
        <v>0</v>
      </c>
      <c r="T21" s="4">
        <f t="shared" si="8"/>
        <v>0</v>
      </c>
      <c r="U21" s="4">
        <f t="shared" si="9"/>
        <v>0</v>
      </c>
      <c r="V21" s="4">
        <f t="shared" si="10"/>
        <v>0</v>
      </c>
      <c r="W21" s="4">
        <f t="shared" si="11"/>
        <v>0</v>
      </c>
      <c r="X21" s="190">
        <f t="shared" si="12"/>
        <v>0</v>
      </c>
      <c r="AB21" s="189">
        <f t="shared" si="13"/>
        <v>1</v>
      </c>
      <c r="AC21" s="4">
        <f t="shared" si="14"/>
        <v>1</v>
      </c>
      <c r="AD21" s="4">
        <f t="shared" si="15"/>
        <v>1</v>
      </c>
      <c r="AE21" s="4">
        <f t="shared" si="16"/>
        <v>1</v>
      </c>
      <c r="AF21" s="4">
        <f t="shared" si="17"/>
        <v>0</v>
      </c>
      <c r="AG21" s="4">
        <f t="shared" si="18"/>
        <v>1</v>
      </c>
      <c r="AH21" s="4">
        <f t="shared" si="19"/>
        <v>0</v>
      </c>
      <c r="AI21" s="4">
        <f t="shared" si="20"/>
        <v>0</v>
      </c>
      <c r="AJ21" s="4">
        <f t="shared" si="21"/>
        <v>0</v>
      </c>
      <c r="AK21" s="190">
        <f t="shared" si="22"/>
        <v>1</v>
      </c>
    </row>
    <row r="22" spans="1:37">
      <c r="A22" s="204">
        <v>39264</v>
      </c>
      <c r="B22" s="4">
        <v>2.2999999999999998</v>
      </c>
      <c r="C22" s="4">
        <v>2.2999999999999998</v>
      </c>
      <c r="D22" s="4">
        <v>2.2000000000000002</v>
      </c>
      <c r="E22" s="4">
        <v>2.2000000000000002</v>
      </c>
      <c r="F22" s="4">
        <v>2.1</v>
      </c>
      <c r="G22" s="4">
        <v>2.1</v>
      </c>
      <c r="H22" s="4">
        <v>1.9</v>
      </c>
      <c r="I22" s="4">
        <v>2</v>
      </c>
      <c r="J22" s="4">
        <v>2.1</v>
      </c>
      <c r="K22" s="4">
        <v>2.1</v>
      </c>
      <c r="L22" s="4">
        <f t="shared" si="2"/>
        <v>2.1300000000000003</v>
      </c>
      <c r="M22" s="264">
        <v>2</v>
      </c>
      <c r="O22" s="189">
        <f t="shared" si="3"/>
        <v>1</v>
      </c>
      <c r="P22" s="4">
        <f t="shared" si="4"/>
        <v>1</v>
      </c>
      <c r="Q22" s="4">
        <f t="shared" si="5"/>
        <v>1</v>
      </c>
      <c r="R22" s="4">
        <f t="shared" si="6"/>
        <v>1</v>
      </c>
      <c r="S22" s="4">
        <f t="shared" si="7"/>
        <v>0</v>
      </c>
      <c r="T22" s="4">
        <f t="shared" si="8"/>
        <v>0</v>
      </c>
      <c r="U22" s="4">
        <f t="shared" si="9"/>
        <v>0</v>
      </c>
      <c r="V22" s="4">
        <f t="shared" si="10"/>
        <v>0</v>
      </c>
      <c r="W22" s="4">
        <f t="shared" si="11"/>
        <v>0</v>
      </c>
      <c r="X22" s="190">
        <f t="shared" si="12"/>
        <v>0</v>
      </c>
      <c r="AB22" s="189">
        <f t="shared" si="13"/>
        <v>1</v>
      </c>
      <c r="AC22" s="4">
        <f t="shared" si="14"/>
        <v>1</v>
      </c>
      <c r="AD22" s="4">
        <f t="shared" si="15"/>
        <v>1</v>
      </c>
      <c r="AE22" s="4">
        <f t="shared" si="16"/>
        <v>1</v>
      </c>
      <c r="AF22" s="4">
        <f t="shared" si="17"/>
        <v>1</v>
      </c>
      <c r="AG22" s="4">
        <f t="shared" si="18"/>
        <v>1</v>
      </c>
      <c r="AH22" s="4">
        <f t="shared" si="19"/>
        <v>0</v>
      </c>
      <c r="AI22" s="4">
        <f t="shared" si="20"/>
        <v>0</v>
      </c>
      <c r="AJ22" s="4">
        <f t="shared" si="21"/>
        <v>1</v>
      </c>
      <c r="AK22" s="190">
        <f t="shared" si="22"/>
        <v>1</v>
      </c>
    </row>
    <row r="23" spans="1:37">
      <c r="A23" s="204">
        <v>39295</v>
      </c>
      <c r="B23" s="4">
        <v>2.2999999999999998</v>
      </c>
      <c r="C23" s="4">
        <v>2.2999999999999998</v>
      </c>
      <c r="D23" s="4">
        <v>2.2000000000000002</v>
      </c>
      <c r="E23" s="4">
        <v>2.1</v>
      </c>
      <c r="F23" s="4">
        <v>2.1</v>
      </c>
      <c r="G23" s="4">
        <v>2.1</v>
      </c>
      <c r="H23" s="4">
        <v>1.9</v>
      </c>
      <c r="I23" s="4">
        <v>1.9</v>
      </c>
      <c r="J23" s="4">
        <v>2</v>
      </c>
      <c r="K23" s="4">
        <v>2.1</v>
      </c>
      <c r="L23" s="4">
        <f t="shared" si="2"/>
        <v>2.1</v>
      </c>
      <c r="M23" s="264">
        <v>2</v>
      </c>
      <c r="O23" s="189">
        <f t="shared" si="3"/>
        <v>1</v>
      </c>
      <c r="P23" s="4">
        <f t="shared" si="4"/>
        <v>1</v>
      </c>
      <c r="Q23" s="4">
        <f t="shared" si="5"/>
        <v>1</v>
      </c>
      <c r="R23" s="4">
        <f t="shared" si="6"/>
        <v>0</v>
      </c>
      <c r="S23" s="4">
        <f t="shared" si="7"/>
        <v>0</v>
      </c>
      <c r="T23" s="4">
        <f t="shared" si="8"/>
        <v>0</v>
      </c>
      <c r="U23" s="4">
        <f t="shared" si="9"/>
        <v>0</v>
      </c>
      <c r="V23" s="4">
        <f t="shared" si="10"/>
        <v>0</v>
      </c>
      <c r="W23" s="4">
        <f t="shared" si="11"/>
        <v>0</v>
      </c>
      <c r="X23" s="190">
        <f t="shared" si="12"/>
        <v>0</v>
      </c>
      <c r="AB23" s="189">
        <f t="shared" si="13"/>
        <v>1</v>
      </c>
      <c r="AC23" s="4">
        <f t="shared" si="14"/>
        <v>1</v>
      </c>
      <c r="AD23" s="4">
        <f t="shared" si="15"/>
        <v>1</v>
      </c>
      <c r="AE23" s="4">
        <f t="shared" si="16"/>
        <v>1</v>
      </c>
      <c r="AF23" s="4">
        <f t="shared" si="17"/>
        <v>1</v>
      </c>
      <c r="AG23" s="4">
        <f t="shared" si="18"/>
        <v>1</v>
      </c>
      <c r="AH23" s="4">
        <f t="shared" si="19"/>
        <v>0</v>
      </c>
      <c r="AI23" s="4">
        <f t="shared" si="20"/>
        <v>0</v>
      </c>
      <c r="AJ23" s="4">
        <f t="shared" si="21"/>
        <v>0</v>
      </c>
      <c r="AK23" s="190">
        <f t="shared" si="22"/>
        <v>1</v>
      </c>
    </row>
    <row r="24" spans="1:37">
      <c r="A24" s="204">
        <v>39326</v>
      </c>
      <c r="B24" s="4">
        <v>2.2000000000000002</v>
      </c>
      <c r="C24" s="4">
        <v>2.2999999999999998</v>
      </c>
      <c r="D24" s="4">
        <v>2.1</v>
      </c>
      <c r="E24" s="4">
        <v>2.1</v>
      </c>
      <c r="F24" s="4">
        <v>2</v>
      </c>
      <c r="G24" s="4">
        <v>2.1</v>
      </c>
      <c r="H24" s="4">
        <v>1.9</v>
      </c>
      <c r="I24" s="4">
        <v>1.9</v>
      </c>
      <c r="J24" s="4">
        <v>2</v>
      </c>
      <c r="K24" s="4">
        <v>2.1</v>
      </c>
      <c r="L24" s="4">
        <f t="shared" si="2"/>
        <v>2.0699999999999998</v>
      </c>
      <c r="M24" s="264">
        <v>2</v>
      </c>
      <c r="O24" s="189">
        <f t="shared" si="3"/>
        <v>1</v>
      </c>
      <c r="P24" s="4">
        <f t="shared" si="4"/>
        <v>1</v>
      </c>
      <c r="Q24" s="4">
        <f t="shared" si="5"/>
        <v>1</v>
      </c>
      <c r="R24" s="4">
        <f t="shared" si="6"/>
        <v>1</v>
      </c>
      <c r="S24" s="4">
        <f t="shared" si="7"/>
        <v>0</v>
      </c>
      <c r="T24" s="4">
        <f t="shared" si="8"/>
        <v>1</v>
      </c>
      <c r="U24" s="4">
        <f t="shared" si="9"/>
        <v>0</v>
      </c>
      <c r="V24" s="4">
        <f t="shared" si="10"/>
        <v>0</v>
      </c>
      <c r="W24" s="4">
        <f t="shared" si="11"/>
        <v>0</v>
      </c>
      <c r="X24" s="190">
        <f t="shared" si="12"/>
        <v>1</v>
      </c>
      <c r="AB24" s="189">
        <f t="shared" si="13"/>
        <v>1</v>
      </c>
      <c r="AC24" s="4">
        <f t="shared" si="14"/>
        <v>1</v>
      </c>
      <c r="AD24" s="4">
        <f t="shared" si="15"/>
        <v>1</v>
      </c>
      <c r="AE24" s="4">
        <f t="shared" si="16"/>
        <v>1</v>
      </c>
      <c r="AF24" s="4">
        <f t="shared" si="17"/>
        <v>0</v>
      </c>
      <c r="AG24" s="4">
        <f t="shared" si="18"/>
        <v>1</v>
      </c>
      <c r="AH24" s="4">
        <f t="shared" si="19"/>
        <v>0</v>
      </c>
      <c r="AI24" s="4">
        <f t="shared" si="20"/>
        <v>0</v>
      </c>
      <c r="AJ24" s="4">
        <f t="shared" si="21"/>
        <v>0</v>
      </c>
      <c r="AK24" s="190">
        <f t="shared" si="22"/>
        <v>1</v>
      </c>
    </row>
    <row r="25" spans="1:37">
      <c r="A25" s="204">
        <v>39356</v>
      </c>
      <c r="B25" s="4">
        <v>2.4</v>
      </c>
      <c r="C25" s="4">
        <v>2.4</v>
      </c>
      <c r="D25" s="4">
        <v>2.2000000000000002</v>
      </c>
      <c r="E25" s="4">
        <v>2.2999999999999998</v>
      </c>
      <c r="F25" s="4">
        <v>2.2999999999999998</v>
      </c>
      <c r="G25" s="4">
        <v>2.4</v>
      </c>
      <c r="H25" s="4">
        <v>2.2000000000000002</v>
      </c>
      <c r="I25" s="4">
        <v>2.2000000000000002</v>
      </c>
      <c r="J25" s="4">
        <v>2.4</v>
      </c>
      <c r="K25" s="4">
        <v>2.4</v>
      </c>
      <c r="L25" s="4">
        <f t="shared" si="2"/>
        <v>2.3199999999999998</v>
      </c>
      <c r="M25" s="264">
        <v>2.2999999999999998</v>
      </c>
      <c r="O25" s="189">
        <f t="shared" si="3"/>
        <v>1</v>
      </c>
      <c r="P25" s="4">
        <f t="shared" si="4"/>
        <v>1</v>
      </c>
      <c r="Q25" s="4">
        <f t="shared" si="5"/>
        <v>0</v>
      </c>
      <c r="R25" s="4">
        <f t="shared" si="6"/>
        <v>0</v>
      </c>
      <c r="S25" s="4">
        <f t="shared" si="7"/>
        <v>0</v>
      </c>
      <c r="T25" s="4">
        <f t="shared" si="8"/>
        <v>1</v>
      </c>
      <c r="U25" s="4">
        <f t="shared" si="9"/>
        <v>0</v>
      </c>
      <c r="V25" s="4">
        <f t="shared" si="10"/>
        <v>0</v>
      </c>
      <c r="W25" s="4">
        <f t="shared" si="11"/>
        <v>1</v>
      </c>
      <c r="X25" s="190">
        <f t="shared" si="12"/>
        <v>1</v>
      </c>
      <c r="AB25" s="189">
        <f t="shared" si="13"/>
        <v>1</v>
      </c>
      <c r="AC25" s="4">
        <f t="shared" si="14"/>
        <v>1</v>
      </c>
      <c r="AD25" s="4">
        <f t="shared" si="15"/>
        <v>0</v>
      </c>
      <c r="AE25" s="4">
        <f t="shared" si="16"/>
        <v>0</v>
      </c>
      <c r="AF25" s="4">
        <f t="shared" si="17"/>
        <v>0</v>
      </c>
      <c r="AG25" s="4">
        <f t="shared" si="18"/>
        <v>1</v>
      </c>
      <c r="AH25" s="4">
        <f t="shared" si="19"/>
        <v>0</v>
      </c>
      <c r="AI25" s="4">
        <f t="shared" si="20"/>
        <v>0</v>
      </c>
      <c r="AJ25" s="4">
        <f t="shared" si="21"/>
        <v>1</v>
      </c>
      <c r="AK25" s="190">
        <f t="shared" si="22"/>
        <v>1</v>
      </c>
    </row>
    <row r="26" spans="1:37">
      <c r="A26" s="204">
        <v>39387</v>
      </c>
      <c r="B26" s="4">
        <v>2.2999999999999998</v>
      </c>
      <c r="C26" s="4">
        <v>2.4</v>
      </c>
      <c r="D26" s="4">
        <v>2.1</v>
      </c>
      <c r="E26" s="4">
        <v>2.2999999999999998</v>
      </c>
      <c r="F26" s="4">
        <v>2.2000000000000002</v>
      </c>
      <c r="G26" s="4">
        <v>2.4</v>
      </c>
      <c r="H26" s="4">
        <v>2.2000000000000002</v>
      </c>
      <c r="I26" s="4">
        <v>2.2000000000000002</v>
      </c>
      <c r="J26" s="4">
        <v>2.4</v>
      </c>
      <c r="K26" s="4">
        <v>2.4</v>
      </c>
      <c r="L26" s="4">
        <f t="shared" si="2"/>
        <v>2.2899999999999996</v>
      </c>
      <c r="M26" s="264">
        <v>2.2000000000000002</v>
      </c>
      <c r="O26" s="189">
        <f t="shared" si="3"/>
        <v>1</v>
      </c>
      <c r="P26" s="4">
        <f t="shared" si="4"/>
        <v>1</v>
      </c>
      <c r="Q26" s="4">
        <f t="shared" si="5"/>
        <v>0</v>
      </c>
      <c r="R26" s="4">
        <f t="shared" si="6"/>
        <v>1</v>
      </c>
      <c r="S26" s="4">
        <f t="shared" si="7"/>
        <v>0</v>
      </c>
      <c r="T26" s="4">
        <f t="shared" si="8"/>
        <v>1</v>
      </c>
      <c r="U26" s="4">
        <f t="shared" si="9"/>
        <v>0</v>
      </c>
      <c r="V26" s="4">
        <f t="shared" si="10"/>
        <v>0</v>
      </c>
      <c r="W26" s="4">
        <f t="shared" si="11"/>
        <v>1</v>
      </c>
      <c r="X26" s="190">
        <f t="shared" si="12"/>
        <v>1</v>
      </c>
      <c r="AB26" s="189">
        <f t="shared" si="13"/>
        <v>1</v>
      </c>
      <c r="AC26" s="4">
        <f t="shared" si="14"/>
        <v>1</v>
      </c>
      <c r="AD26" s="4">
        <f t="shared" si="15"/>
        <v>0</v>
      </c>
      <c r="AE26" s="4">
        <f t="shared" si="16"/>
        <v>1</v>
      </c>
      <c r="AF26" s="4">
        <f t="shared" si="17"/>
        <v>0</v>
      </c>
      <c r="AG26" s="4">
        <f t="shared" si="18"/>
        <v>1</v>
      </c>
      <c r="AH26" s="4">
        <f t="shared" si="19"/>
        <v>0</v>
      </c>
      <c r="AI26" s="4">
        <f t="shared" si="20"/>
        <v>0</v>
      </c>
      <c r="AJ26" s="4">
        <f t="shared" si="21"/>
        <v>1</v>
      </c>
      <c r="AK26" s="190">
        <f t="shared" si="22"/>
        <v>1</v>
      </c>
    </row>
    <row r="27" spans="1:37">
      <c r="A27" s="204">
        <v>39417</v>
      </c>
      <c r="B27" s="4">
        <v>2.4</v>
      </c>
      <c r="C27" s="4">
        <v>2.4</v>
      </c>
      <c r="D27" s="4">
        <v>2.2000000000000002</v>
      </c>
      <c r="E27" s="4">
        <v>2.2999999999999998</v>
      </c>
      <c r="F27" s="4">
        <v>2.2999999999999998</v>
      </c>
      <c r="G27" s="4">
        <v>2.4</v>
      </c>
      <c r="H27" s="4">
        <v>2.2999999999999998</v>
      </c>
      <c r="I27" s="4">
        <v>2.2999999999999998</v>
      </c>
      <c r="J27" s="4">
        <v>2.4</v>
      </c>
      <c r="K27" s="4">
        <v>2.4</v>
      </c>
      <c r="L27" s="4">
        <f t="shared" si="2"/>
        <v>2.34</v>
      </c>
      <c r="M27" s="264">
        <v>2.2999999999999998</v>
      </c>
      <c r="O27" s="189">
        <f t="shared" si="3"/>
        <v>1</v>
      </c>
      <c r="P27" s="4">
        <f t="shared" si="4"/>
        <v>1</v>
      </c>
      <c r="Q27" s="4">
        <f t="shared" si="5"/>
        <v>0</v>
      </c>
      <c r="R27" s="4">
        <f t="shared" si="6"/>
        <v>0</v>
      </c>
      <c r="S27" s="4">
        <f t="shared" si="7"/>
        <v>0</v>
      </c>
      <c r="T27" s="4">
        <f t="shared" si="8"/>
        <v>1</v>
      </c>
      <c r="U27" s="4">
        <f t="shared" si="9"/>
        <v>0</v>
      </c>
      <c r="V27" s="4">
        <f t="shared" si="10"/>
        <v>0</v>
      </c>
      <c r="W27" s="4">
        <f t="shared" si="11"/>
        <v>1</v>
      </c>
      <c r="X27" s="190">
        <f t="shared" si="12"/>
        <v>1</v>
      </c>
      <c r="AB27" s="189">
        <f t="shared" si="13"/>
        <v>1</v>
      </c>
      <c r="AC27" s="4">
        <f t="shared" si="14"/>
        <v>1</v>
      </c>
      <c r="AD27" s="4">
        <f t="shared" si="15"/>
        <v>0</v>
      </c>
      <c r="AE27" s="4">
        <f t="shared" si="16"/>
        <v>0</v>
      </c>
      <c r="AF27" s="4">
        <f t="shared" si="17"/>
        <v>0</v>
      </c>
      <c r="AG27" s="4">
        <f t="shared" si="18"/>
        <v>1</v>
      </c>
      <c r="AH27" s="4">
        <f t="shared" si="19"/>
        <v>0</v>
      </c>
      <c r="AI27" s="4">
        <f t="shared" si="20"/>
        <v>0</v>
      </c>
      <c r="AJ27" s="4">
        <f t="shared" si="21"/>
        <v>1</v>
      </c>
      <c r="AK27" s="190">
        <f t="shared" si="22"/>
        <v>1</v>
      </c>
    </row>
    <row r="28" spans="1:37">
      <c r="A28" s="204">
        <v>39448</v>
      </c>
      <c r="B28" s="4">
        <v>2.5</v>
      </c>
      <c r="C28" s="4">
        <v>2.6</v>
      </c>
      <c r="D28" s="4">
        <v>2.4</v>
      </c>
      <c r="E28" s="4">
        <v>2.5</v>
      </c>
      <c r="F28" s="4">
        <v>2.4</v>
      </c>
      <c r="G28" s="4">
        <v>2.5</v>
      </c>
      <c r="H28" s="4">
        <v>2.4</v>
      </c>
      <c r="I28" s="4">
        <v>2.4</v>
      </c>
      <c r="J28" s="4">
        <v>2.5</v>
      </c>
      <c r="K28" s="4">
        <v>2.6</v>
      </c>
      <c r="L28" s="4">
        <f t="shared" si="2"/>
        <v>2.48</v>
      </c>
      <c r="M28" s="264">
        <v>2.4</v>
      </c>
      <c r="O28" s="189">
        <f t="shared" si="3"/>
        <v>1</v>
      </c>
      <c r="P28" s="4">
        <f t="shared" si="4"/>
        <v>1</v>
      </c>
      <c r="Q28" s="4">
        <f t="shared" si="5"/>
        <v>0</v>
      </c>
      <c r="R28" s="4">
        <f t="shared" si="6"/>
        <v>1</v>
      </c>
      <c r="S28" s="4">
        <f t="shared" si="7"/>
        <v>0</v>
      </c>
      <c r="T28" s="4">
        <f t="shared" si="8"/>
        <v>1</v>
      </c>
      <c r="U28" s="4">
        <f t="shared" si="9"/>
        <v>0</v>
      </c>
      <c r="V28" s="4">
        <f t="shared" si="10"/>
        <v>0</v>
      </c>
      <c r="W28" s="4">
        <f t="shared" si="11"/>
        <v>1</v>
      </c>
      <c r="X28" s="190">
        <f t="shared" si="12"/>
        <v>1</v>
      </c>
      <c r="AB28" s="189">
        <f t="shared" si="13"/>
        <v>1</v>
      </c>
      <c r="AC28" s="4">
        <f t="shared" si="14"/>
        <v>1</v>
      </c>
      <c r="AD28" s="4">
        <f t="shared" si="15"/>
        <v>0</v>
      </c>
      <c r="AE28" s="4">
        <f t="shared" si="16"/>
        <v>1</v>
      </c>
      <c r="AF28" s="4">
        <f t="shared" si="17"/>
        <v>0</v>
      </c>
      <c r="AG28" s="4">
        <f t="shared" si="18"/>
        <v>1</v>
      </c>
      <c r="AH28" s="4">
        <f t="shared" si="19"/>
        <v>0</v>
      </c>
      <c r="AI28" s="4">
        <f t="shared" si="20"/>
        <v>0</v>
      </c>
      <c r="AJ28" s="4">
        <f t="shared" si="21"/>
        <v>1</v>
      </c>
      <c r="AK28" s="190">
        <f t="shared" si="22"/>
        <v>1</v>
      </c>
    </row>
    <row r="29" spans="1:37">
      <c r="A29" s="204">
        <v>39479</v>
      </c>
      <c r="B29" s="4">
        <v>2.9</v>
      </c>
      <c r="C29" s="4">
        <v>3</v>
      </c>
      <c r="D29" s="4">
        <v>2.9</v>
      </c>
      <c r="E29" s="4">
        <v>2.9</v>
      </c>
      <c r="F29" s="4">
        <v>2.8</v>
      </c>
      <c r="G29" s="4">
        <v>2.8</v>
      </c>
      <c r="H29" s="4">
        <v>2.7</v>
      </c>
      <c r="I29" s="4">
        <v>2.7</v>
      </c>
      <c r="J29" s="4">
        <v>2.8</v>
      </c>
      <c r="K29" s="4">
        <v>2.8</v>
      </c>
      <c r="L29" s="4">
        <f t="shared" si="2"/>
        <v>2.83</v>
      </c>
      <c r="M29" s="264">
        <v>2.6</v>
      </c>
      <c r="O29" s="189">
        <f t="shared" si="3"/>
        <v>1</v>
      </c>
      <c r="P29" s="4">
        <f t="shared" si="4"/>
        <v>1</v>
      </c>
      <c r="Q29" s="4">
        <f t="shared" si="5"/>
        <v>1</v>
      </c>
      <c r="R29" s="4">
        <f t="shared" si="6"/>
        <v>1</v>
      </c>
      <c r="S29" s="4">
        <f t="shared" si="7"/>
        <v>0</v>
      </c>
      <c r="T29" s="4">
        <f t="shared" si="8"/>
        <v>0</v>
      </c>
      <c r="U29" s="4">
        <f t="shared" si="9"/>
        <v>0</v>
      </c>
      <c r="V29" s="4">
        <f t="shared" si="10"/>
        <v>0</v>
      </c>
      <c r="W29" s="4">
        <f t="shared" si="11"/>
        <v>0</v>
      </c>
      <c r="X29" s="190">
        <f t="shared" si="12"/>
        <v>0</v>
      </c>
      <c r="AB29" s="189">
        <f t="shared" si="13"/>
        <v>1</v>
      </c>
      <c r="AC29" s="4">
        <f t="shared" si="14"/>
        <v>1</v>
      </c>
      <c r="AD29" s="4">
        <f t="shared" si="15"/>
        <v>1</v>
      </c>
      <c r="AE29" s="4">
        <f t="shared" si="16"/>
        <v>1</v>
      </c>
      <c r="AF29" s="4">
        <f t="shared" si="17"/>
        <v>1</v>
      </c>
      <c r="AG29" s="4">
        <f t="shared" si="18"/>
        <v>1</v>
      </c>
      <c r="AH29" s="4">
        <f t="shared" si="19"/>
        <v>1</v>
      </c>
      <c r="AI29" s="4">
        <f t="shared" si="20"/>
        <v>1</v>
      </c>
      <c r="AJ29" s="4">
        <f t="shared" si="21"/>
        <v>1</v>
      </c>
      <c r="AK29" s="190">
        <f t="shared" si="22"/>
        <v>1</v>
      </c>
    </row>
    <row r="30" spans="1:37">
      <c r="A30" s="204">
        <v>39508</v>
      </c>
      <c r="B30" s="4">
        <v>2.9</v>
      </c>
      <c r="C30" s="4">
        <v>2.9</v>
      </c>
      <c r="D30" s="4">
        <v>2.8</v>
      </c>
      <c r="E30" s="4">
        <v>2.9</v>
      </c>
      <c r="F30" s="4">
        <v>2.7</v>
      </c>
      <c r="G30" s="4">
        <v>2.8</v>
      </c>
      <c r="H30" s="4">
        <v>2.7</v>
      </c>
      <c r="I30" s="4">
        <v>2.6</v>
      </c>
      <c r="J30" s="4">
        <v>2.7</v>
      </c>
      <c r="K30" s="4">
        <v>2.8</v>
      </c>
      <c r="L30" s="4">
        <f t="shared" si="2"/>
        <v>2.7800000000000002</v>
      </c>
      <c r="M30" s="264">
        <v>2.6</v>
      </c>
      <c r="O30" s="189">
        <f t="shared" si="3"/>
        <v>1</v>
      </c>
      <c r="P30" s="4">
        <f t="shared" si="4"/>
        <v>1</v>
      </c>
      <c r="Q30" s="4">
        <f t="shared" si="5"/>
        <v>1</v>
      </c>
      <c r="R30" s="4">
        <f t="shared" si="6"/>
        <v>1</v>
      </c>
      <c r="S30" s="4">
        <f t="shared" si="7"/>
        <v>0</v>
      </c>
      <c r="T30" s="4">
        <f t="shared" si="8"/>
        <v>1</v>
      </c>
      <c r="U30" s="4">
        <f t="shared" si="9"/>
        <v>0</v>
      </c>
      <c r="V30" s="4">
        <f t="shared" si="10"/>
        <v>0</v>
      </c>
      <c r="W30" s="4">
        <f t="shared" si="11"/>
        <v>0</v>
      </c>
      <c r="X30" s="190">
        <f t="shared" si="12"/>
        <v>1</v>
      </c>
      <c r="AB30" s="189">
        <f t="shared" si="13"/>
        <v>1</v>
      </c>
      <c r="AC30" s="4">
        <f t="shared" si="14"/>
        <v>1</v>
      </c>
      <c r="AD30" s="4">
        <f t="shared" si="15"/>
        <v>1</v>
      </c>
      <c r="AE30" s="4">
        <f t="shared" si="16"/>
        <v>1</v>
      </c>
      <c r="AF30" s="4">
        <f t="shared" si="17"/>
        <v>1</v>
      </c>
      <c r="AG30" s="4">
        <f t="shared" si="18"/>
        <v>1</v>
      </c>
      <c r="AH30" s="4">
        <f t="shared" si="19"/>
        <v>1</v>
      </c>
      <c r="AI30" s="4">
        <f t="shared" si="20"/>
        <v>0</v>
      </c>
      <c r="AJ30" s="4">
        <f t="shared" si="21"/>
        <v>1</v>
      </c>
      <c r="AK30" s="190">
        <f t="shared" si="22"/>
        <v>1</v>
      </c>
    </row>
    <row r="31" spans="1:37">
      <c r="A31" s="204">
        <v>39539</v>
      </c>
      <c r="B31" s="4">
        <v>3.3</v>
      </c>
      <c r="C31" s="4">
        <v>3.4</v>
      </c>
      <c r="D31" s="4">
        <v>3.4</v>
      </c>
      <c r="E31" s="4">
        <v>3.3</v>
      </c>
      <c r="F31" s="4">
        <v>3.2</v>
      </c>
      <c r="G31" s="4">
        <v>3.2</v>
      </c>
      <c r="H31" s="4">
        <v>3.1</v>
      </c>
      <c r="I31" s="4">
        <v>3.1</v>
      </c>
      <c r="J31" s="4">
        <v>3.1</v>
      </c>
      <c r="K31" s="4">
        <v>3.2</v>
      </c>
      <c r="L31" s="4">
        <f t="shared" si="2"/>
        <v>3.2300000000000004</v>
      </c>
      <c r="M31" s="264">
        <v>3</v>
      </c>
      <c r="O31" s="189">
        <f t="shared" si="3"/>
        <v>1</v>
      </c>
      <c r="P31" s="4">
        <f t="shared" si="4"/>
        <v>1</v>
      </c>
      <c r="Q31" s="4">
        <f t="shared" si="5"/>
        <v>1</v>
      </c>
      <c r="R31" s="4">
        <f t="shared" si="6"/>
        <v>1</v>
      </c>
      <c r="S31" s="4">
        <f t="shared" si="7"/>
        <v>0</v>
      </c>
      <c r="T31" s="4">
        <f t="shared" si="8"/>
        <v>0</v>
      </c>
      <c r="U31" s="4">
        <f t="shared" si="9"/>
        <v>0</v>
      </c>
      <c r="V31" s="4">
        <f t="shared" si="10"/>
        <v>0</v>
      </c>
      <c r="W31" s="4">
        <f t="shared" si="11"/>
        <v>0</v>
      </c>
      <c r="X31" s="190">
        <f t="shared" si="12"/>
        <v>0</v>
      </c>
      <c r="AB31" s="189">
        <f t="shared" si="13"/>
        <v>1</v>
      </c>
      <c r="AC31" s="4">
        <f t="shared" si="14"/>
        <v>1</v>
      </c>
      <c r="AD31" s="4">
        <f t="shared" si="15"/>
        <v>1</v>
      </c>
      <c r="AE31" s="4">
        <f t="shared" si="16"/>
        <v>1</v>
      </c>
      <c r="AF31" s="4">
        <f t="shared" si="17"/>
        <v>1</v>
      </c>
      <c r="AG31" s="4">
        <f t="shared" si="18"/>
        <v>1</v>
      </c>
      <c r="AH31" s="4">
        <f t="shared" si="19"/>
        <v>1</v>
      </c>
      <c r="AI31" s="4">
        <f t="shared" si="20"/>
        <v>1</v>
      </c>
      <c r="AJ31" s="4">
        <f t="shared" si="21"/>
        <v>1</v>
      </c>
      <c r="AK31" s="190">
        <f t="shared" si="22"/>
        <v>1</v>
      </c>
    </row>
    <row r="32" spans="1:37">
      <c r="A32" s="204">
        <v>39569</v>
      </c>
      <c r="B32" s="4">
        <v>3.7</v>
      </c>
      <c r="C32" s="4">
        <v>3.7</v>
      </c>
      <c r="D32" s="4">
        <v>3.7</v>
      </c>
      <c r="E32" s="4">
        <v>3.7</v>
      </c>
      <c r="F32" s="4">
        <v>3.5</v>
      </c>
      <c r="G32" s="4">
        <v>3.6</v>
      </c>
      <c r="H32" s="4">
        <v>3.4</v>
      </c>
      <c r="I32" s="4">
        <v>3.4</v>
      </c>
      <c r="J32" s="4">
        <v>3.3</v>
      </c>
      <c r="K32" s="4">
        <v>3.4</v>
      </c>
      <c r="L32" s="4">
        <f t="shared" si="2"/>
        <v>3.54</v>
      </c>
      <c r="M32" s="264">
        <v>3.3</v>
      </c>
      <c r="O32" s="189">
        <f t="shared" si="3"/>
        <v>1</v>
      </c>
      <c r="P32" s="4">
        <f t="shared" si="4"/>
        <v>1</v>
      </c>
      <c r="Q32" s="4">
        <f t="shared" si="5"/>
        <v>1</v>
      </c>
      <c r="R32" s="4">
        <f t="shared" si="6"/>
        <v>1</v>
      </c>
      <c r="S32" s="4">
        <f t="shared" si="7"/>
        <v>0</v>
      </c>
      <c r="T32" s="4">
        <f t="shared" si="8"/>
        <v>1</v>
      </c>
      <c r="U32" s="4">
        <f t="shared" si="9"/>
        <v>0</v>
      </c>
      <c r="V32" s="4">
        <f t="shared" si="10"/>
        <v>0</v>
      </c>
      <c r="W32" s="4">
        <f t="shared" si="11"/>
        <v>0</v>
      </c>
      <c r="X32" s="190">
        <f t="shared" si="12"/>
        <v>0</v>
      </c>
      <c r="AB32" s="189">
        <f t="shared" si="13"/>
        <v>1</v>
      </c>
      <c r="AC32" s="4">
        <f t="shared" si="14"/>
        <v>1</v>
      </c>
      <c r="AD32" s="4">
        <f t="shared" si="15"/>
        <v>1</v>
      </c>
      <c r="AE32" s="4">
        <f t="shared" si="16"/>
        <v>1</v>
      </c>
      <c r="AF32" s="4">
        <f t="shared" si="17"/>
        <v>1</v>
      </c>
      <c r="AG32" s="4">
        <f t="shared" si="18"/>
        <v>1</v>
      </c>
      <c r="AH32" s="4">
        <f t="shared" si="19"/>
        <v>1</v>
      </c>
      <c r="AI32" s="4">
        <f t="shared" si="20"/>
        <v>1</v>
      </c>
      <c r="AJ32" s="4">
        <f t="shared" si="21"/>
        <v>0</v>
      </c>
      <c r="AK32" s="190">
        <f t="shared" si="22"/>
        <v>1</v>
      </c>
    </row>
    <row r="33" spans="1:37">
      <c r="A33" s="204">
        <v>39600</v>
      </c>
      <c r="B33" s="4">
        <v>4.0999999999999996</v>
      </c>
      <c r="C33" s="4">
        <v>4.2</v>
      </c>
      <c r="D33" s="4">
        <v>4.2</v>
      </c>
      <c r="E33" s="4">
        <v>4.2</v>
      </c>
      <c r="F33" s="4">
        <v>4</v>
      </c>
      <c r="G33" s="4">
        <v>4</v>
      </c>
      <c r="H33" s="4">
        <v>3.9</v>
      </c>
      <c r="I33" s="4">
        <v>3.8</v>
      </c>
      <c r="J33" s="4">
        <v>3.6</v>
      </c>
      <c r="K33" s="4">
        <v>3.7</v>
      </c>
      <c r="L33" s="4">
        <f t="shared" si="2"/>
        <v>3.97</v>
      </c>
      <c r="M33" s="264">
        <v>3.7</v>
      </c>
      <c r="O33" s="189">
        <f t="shared" si="3"/>
        <v>1</v>
      </c>
      <c r="P33" s="4">
        <f t="shared" si="4"/>
        <v>1</v>
      </c>
      <c r="Q33" s="4">
        <f t="shared" si="5"/>
        <v>1</v>
      </c>
      <c r="R33" s="4">
        <f t="shared" si="6"/>
        <v>1</v>
      </c>
      <c r="S33" s="4">
        <f t="shared" si="7"/>
        <v>1</v>
      </c>
      <c r="T33" s="4">
        <f t="shared" si="8"/>
        <v>1</v>
      </c>
      <c r="U33" s="4">
        <f t="shared" si="9"/>
        <v>0</v>
      </c>
      <c r="V33" s="4">
        <f t="shared" si="10"/>
        <v>0</v>
      </c>
      <c r="W33" s="4">
        <f t="shared" si="11"/>
        <v>0</v>
      </c>
      <c r="X33" s="190">
        <f t="shared" si="12"/>
        <v>0</v>
      </c>
      <c r="AB33" s="189">
        <f t="shared" si="13"/>
        <v>1</v>
      </c>
      <c r="AC33" s="4">
        <f t="shared" si="14"/>
        <v>1</v>
      </c>
      <c r="AD33" s="4">
        <f t="shared" si="15"/>
        <v>1</v>
      </c>
      <c r="AE33" s="4">
        <f t="shared" si="16"/>
        <v>1</v>
      </c>
      <c r="AF33" s="4">
        <f t="shared" si="17"/>
        <v>1</v>
      </c>
      <c r="AG33" s="4">
        <f t="shared" si="18"/>
        <v>1</v>
      </c>
      <c r="AH33" s="4">
        <f t="shared" si="19"/>
        <v>1</v>
      </c>
      <c r="AI33" s="4">
        <f t="shared" si="20"/>
        <v>1</v>
      </c>
      <c r="AJ33" s="4">
        <f t="shared" si="21"/>
        <v>0</v>
      </c>
      <c r="AK33" s="190">
        <f t="shared" si="22"/>
        <v>0</v>
      </c>
    </row>
    <row r="34" spans="1:37">
      <c r="A34" s="204">
        <v>39630</v>
      </c>
      <c r="B34" s="4">
        <v>4.5999999999999996</v>
      </c>
      <c r="C34" s="4">
        <v>4.7</v>
      </c>
      <c r="D34" s="4">
        <v>4.7</v>
      </c>
      <c r="E34" s="4">
        <v>4.5999999999999996</v>
      </c>
      <c r="F34" s="4">
        <v>4.4000000000000004</v>
      </c>
      <c r="G34" s="4">
        <v>4.5</v>
      </c>
      <c r="H34" s="4">
        <v>4.3</v>
      </c>
      <c r="I34" s="4">
        <v>4.3</v>
      </c>
      <c r="J34" s="4">
        <v>4</v>
      </c>
      <c r="K34" s="4">
        <v>4.2</v>
      </c>
      <c r="L34" s="4">
        <f t="shared" si="2"/>
        <v>4.4300000000000006</v>
      </c>
      <c r="M34" s="264">
        <v>4.2</v>
      </c>
      <c r="O34" s="189">
        <f t="shared" si="3"/>
        <v>1</v>
      </c>
      <c r="P34" s="4">
        <f t="shared" si="4"/>
        <v>1</v>
      </c>
      <c r="Q34" s="4">
        <f t="shared" si="5"/>
        <v>1</v>
      </c>
      <c r="R34" s="4">
        <f t="shared" si="6"/>
        <v>1</v>
      </c>
      <c r="S34" s="4">
        <f t="shared" si="7"/>
        <v>0</v>
      </c>
      <c r="T34" s="4">
        <f t="shared" si="8"/>
        <v>1</v>
      </c>
      <c r="U34" s="4">
        <f t="shared" si="9"/>
        <v>0</v>
      </c>
      <c r="V34" s="4">
        <f t="shared" si="10"/>
        <v>0</v>
      </c>
      <c r="W34" s="4">
        <f t="shared" si="11"/>
        <v>0</v>
      </c>
      <c r="X34" s="190">
        <f t="shared" si="12"/>
        <v>0</v>
      </c>
      <c r="AB34" s="189">
        <f t="shared" si="13"/>
        <v>1</v>
      </c>
      <c r="AC34" s="4">
        <f t="shared" si="14"/>
        <v>1</v>
      </c>
      <c r="AD34" s="4">
        <f t="shared" si="15"/>
        <v>1</v>
      </c>
      <c r="AE34" s="4">
        <f t="shared" si="16"/>
        <v>1</v>
      </c>
      <c r="AF34" s="4">
        <f t="shared" si="17"/>
        <v>1</v>
      </c>
      <c r="AG34" s="4">
        <f t="shared" si="18"/>
        <v>1</v>
      </c>
      <c r="AH34" s="4">
        <f t="shared" si="19"/>
        <v>1</v>
      </c>
      <c r="AI34" s="4">
        <f t="shared" si="20"/>
        <v>1</v>
      </c>
      <c r="AJ34" s="4">
        <f t="shared" si="21"/>
        <v>0</v>
      </c>
      <c r="AK34" s="190">
        <f t="shared" si="22"/>
        <v>0</v>
      </c>
    </row>
    <row r="35" spans="1:37">
      <c r="A35" s="204">
        <v>39661</v>
      </c>
      <c r="B35" s="4">
        <v>4.9000000000000004</v>
      </c>
      <c r="C35" s="4">
        <v>5.0999999999999996</v>
      </c>
      <c r="D35" s="4">
        <v>5.0999999999999996</v>
      </c>
      <c r="E35" s="4">
        <v>5</v>
      </c>
      <c r="F35" s="4">
        <v>4.7</v>
      </c>
      <c r="G35" s="4">
        <v>4.7</v>
      </c>
      <c r="H35" s="4">
        <v>4.5</v>
      </c>
      <c r="I35" s="4">
        <v>4.4000000000000004</v>
      </c>
      <c r="J35" s="4">
        <v>4.0999999999999996</v>
      </c>
      <c r="K35" s="4">
        <v>4.3</v>
      </c>
      <c r="L35" s="4">
        <f t="shared" si="2"/>
        <v>4.68</v>
      </c>
      <c r="M35" s="264">
        <v>4.4000000000000004</v>
      </c>
      <c r="O35" s="189">
        <f t="shared" si="3"/>
        <v>1</v>
      </c>
      <c r="P35" s="4">
        <f t="shared" si="4"/>
        <v>1</v>
      </c>
      <c r="Q35" s="4">
        <f t="shared" si="5"/>
        <v>1</v>
      </c>
      <c r="R35" s="4">
        <f t="shared" si="6"/>
        <v>1</v>
      </c>
      <c r="S35" s="4">
        <f t="shared" si="7"/>
        <v>1</v>
      </c>
      <c r="T35" s="4">
        <f t="shared" si="8"/>
        <v>1</v>
      </c>
      <c r="U35" s="4">
        <f t="shared" si="9"/>
        <v>0</v>
      </c>
      <c r="V35" s="4">
        <f t="shared" si="10"/>
        <v>0</v>
      </c>
      <c r="W35" s="4">
        <f t="shared" si="11"/>
        <v>0</v>
      </c>
      <c r="X35" s="190">
        <f t="shared" si="12"/>
        <v>0</v>
      </c>
      <c r="AB35" s="189">
        <f t="shared" si="13"/>
        <v>1</v>
      </c>
      <c r="AC35" s="4">
        <f t="shared" si="14"/>
        <v>1</v>
      </c>
      <c r="AD35" s="4">
        <f t="shared" si="15"/>
        <v>1</v>
      </c>
      <c r="AE35" s="4">
        <f t="shared" si="16"/>
        <v>1</v>
      </c>
      <c r="AF35" s="4">
        <f t="shared" si="17"/>
        <v>1</v>
      </c>
      <c r="AG35" s="4">
        <f t="shared" si="18"/>
        <v>1</v>
      </c>
      <c r="AH35" s="4">
        <f t="shared" si="19"/>
        <v>1</v>
      </c>
      <c r="AI35" s="4">
        <f t="shared" si="20"/>
        <v>0</v>
      </c>
      <c r="AJ35" s="4">
        <f t="shared" si="21"/>
        <v>0</v>
      </c>
      <c r="AK35" s="190">
        <f t="shared" si="22"/>
        <v>0</v>
      </c>
    </row>
    <row r="36" spans="1:37">
      <c r="A36" s="204">
        <v>39692</v>
      </c>
      <c r="B36" s="4">
        <v>5.6</v>
      </c>
      <c r="C36" s="4">
        <v>5.8</v>
      </c>
      <c r="D36" s="4">
        <v>6</v>
      </c>
      <c r="E36" s="4">
        <v>5.6</v>
      </c>
      <c r="F36" s="4">
        <v>5.3</v>
      </c>
      <c r="G36" s="4">
        <v>5.2</v>
      </c>
      <c r="H36" s="4">
        <v>5</v>
      </c>
      <c r="I36" s="4">
        <v>4.9000000000000004</v>
      </c>
      <c r="J36" s="4">
        <v>4.5999999999999996</v>
      </c>
      <c r="K36" s="4">
        <v>4.7</v>
      </c>
      <c r="L36" s="4">
        <f t="shared" si="2"/>
        <v>5.2700000000000005</v>
      </c>
      <c r="M36" s="264">
        <v>4.8</v>
      </c>
      <c r="O36" s="189">
        <f t="shared" si="3"/>
        <v>1</v>
      </c>
      <c r="P36" s="4">
        <f t="shared" si="4"/>
        <v>1</v>
      </c>
      <c r="Q36" s="4">
        <f t="shared" si="5"/>
        <v>1</v>
      </c>
      <c r="R36" s="4">
        <f t="shared" si="6"/>
        <v>1</v>
      </c>
      <c r="S36" s="4">
        <f t="shared" si="7"/>
        <v>1</v>
      </c>
      <c r="T36" s="4">
        <f t="shared" si="8"/>
        <v>0</v>
      </c>
      <c r="U36" s="4">
        <f t="shared" si="9"/>
        <v>0</v>
      </c>
      <c r="V36" s="4">
        <f t="shared" si="10"/>
        <v>0</v>
      </c>
      <c r="W36" s="4">
        <f t="shared" si="11"/>
        <v>0</v>
      </c>
      <c r="X36" s="190">
        <f t="shared" si="12"/>
        <v>0</v>
      </c>
      <c r="AB36" s="189">
        <f t="shared" si="13"/>
        <v>1</v>
      </c>
      <c r="AC36" s="4">
        <f t="shared" si="14"/>
        <v>1</v>
      </c>
      <c r="AD36" s="4">
        <f t="shared" si="15"/>
        <v>1</v>
      </c>
      <c r="AE36" s="4">
        <f t="shared" si="16"/>
        <v>1</v>
      </c>
      <c r="AF36" s="4">
        <f t="shared" si="17"/>
        <v>1</v>
      </c>
      <c r="AG36" s="4">
        <f t="shared" si="18"/>
        <v>1</v>
      </c>
      <c r="AH36" s="4">
        <f t="shared" si="19"/>
        <v>1</v>
      </c>
      <c r="AI36" s="4">
        <f t="shared" si="20"/>
        <v>1</v>
      </c>
      <c r="AJ36" s="4">
        <f t="shared" si="21"/>
        <v>0</v>
      </c>
      <c r="AK36" s="190">
        <f t="shared" si="22"/>
        <v>0</v>
      </c>
    </row>
    <row r="37" spans="1:37">
      <c r="A37" s="204">
        <v>39722</v>
      </c>
      <c r="B37" s="4">
        <v>5.2</v>
      </c>
      <c r="C37" s="4">
        <v>5.3</v>
      </c>
      <c r="D37" s="4">
        <v>5.6</v>
      </c>
      <c r="E37" s="4">
        <v>5.0999999999999996</v>
      </c>
      <c r="F37" s="4">
        <v>4.8</v>
      </c>
      <c r="G37" s="4">
        <v>4.5999999999999996</v>
      </c>
      <c r="H37" s="4">
        <v>4.4000000000000004</v>
      </c>
      <c r="I37" s="4">
        <v>4.3</v>
      </c>
      <c r="J37" s="4">
        <v>4</v>
      </c>
      <c r="K37" s="4">
        <v>4.0999999999999996</v>
      </c>
      <c r="L37" s="4">
        <f t="shared" si="2"/>
        <v>4.74</v>
      </c>
      <c r="M37" s="264">
        <v>4.2</v>
      </c>
      <c r="O37" s="189">
        <f t="shared" si="3"/>
        <v>1</v>
      </c>
      <c r="P37" s="4">
        <f t="shared" si="4"/>
        <v>1</v>
      </c>
      <c r="Q37" s="4">
        <f t="shared" si="5"/>
        <v>1</v>
      </c>
      <c r="R37" s="4">
        <f t="shared" si="6"/>
        <v>1</v>
      </c>
      <c r="S37" s="4">
        <f t="shared" si="7"/>
        <v>1</v>
      </c>
      <c r="T37" s="4">
        <f t="shared" si="8"/>
        <v>0</v>
      </c>
      <c r="U37" s="4">
        <f t="shared" si="9"/>
        <v>0</v>
      </c>
      <c r="V37" s="4">
        <f t="shared" si="10"/>
        <v>0</v>
      </c>
      <c r="W37" s="4">
        <f t="shared" si="11"/>
        <v>0</v>
      </c>
      <c r="X37" s="190">
        <f t="shared" si="12"/>
        <v>0</v>
      </c>
      <c r="AB37" s="189">
        <f t="shared" si="13"/>
        <v>1</v>
      </c>
      <c r="AC37" s="4">
        <f t="shared" si="14"/>
        <v>1</v>
      </c>
      <c r="AD37" s="4">
        <f t="shared" si="15"/>
        <v>1</v>
      </c>
      <c r="AE37" s="4">
        <f t="shared" si="16"/>
        <v>1</v>
      </c>
      <c r="AF37" s="4">
        <f t="shared" si="17"/>
        <v>1</v>
      </c>
      <c r="AG37" s="4">
        <f t="shared" si="18"/>
        <v>1</v>
      </c>
      <c r="AH37" s="4">
        <f t="shared" si="19"/>
        <v>1</v>
      </c>
      <c r="AI37" s="4">
        <f t="shared" si="20"/>
        <v>1</v>
      </c>
      <c r="AJ37" s="4">
        <f t="shared" si="21"/>
        <v>0</v>
      </c>
      <c r="AK37" s="190">
        <f t="shared" si="22"/>
        <v>0</v>
      </c>
    </row>
    <row r="38" spans="1:37">
      <c r="A38" s="204">
        <v>39753</v>
      </c>
      <c r="B38" s="4">
        <v>5</v>
      </c>
      <c r="C38" s="4">
        <v>5.0999999999999996</v>
      </c>
      <c r="D38" s="4">
        <v>5.4</v>
      </c>
      <c r="E38" s="4">
        <v>4.9000000000000004</v>
      </c>
      <c r="F38" s="4">
        <v>4.5</v>
      </c>
      <c r="G38" s="4">
        <v>4.3</v>
      </c>
      <c r="H38" s="4">
        <v>4.0999999999999996</v>
      </c>
      <c r="I38" s="4">
        <v>3.9</v>
      </c>
      <c r="J38" s="4">
        <v>3.7</v>
      </c>
      <c r="K38" s="4">
        <v>3.8</v>
      </c>
      <c r="L38" s="4">
        <f t="shared" si="2"/>
        <v>4.47</v>
      </c>
      <c r="M38" s="264">
        <v>3.8</v>
      </c>
      <c r="O38" s="189">
        <f t="shared" si="3"/>
        <v>1</v>
      </c>
      <c r="P38" s="4">
        <f t="shared" si="4"/>
        <v>1</v>
      </c>
      <c r="Q38" s="4">
        <f t="shared" si="5"/>
        <v>1</v>
      </c>
      <c r="R38" s="4">
        <f t="shared" si="6"/>
        <v>1</v>
      </c>
      <c r="S38" s="4">
        <f t="shared" si="7"/>
        <v>1</v>
      </c>
      <c r="T38" s="4">
        <f t="shared" si="8"/>
        <v>0</v>
      </c>
      <c r="U38" s="4">
        <f t="shared" si="9"/>
        <v>0</v>
      </c>
      <c r="V38" s="4">
        <f t="shared" si="10"/>
        <v>0</v>
      </c>
      <c r="W38" s="4">
        <f t="shared" si="11"/>
        <v>0</v>
      </c>
      <c r="X38" s="190">
        <f t="shared" si="12"/>
        <v>0</v>
      </c>
      <c r="AB38" s="189">
        <f t="shared" si="13"/>
        <v>1</v>
      </c>
      <c r="AC38" s="4">
        <f t="shared" si="14"/>
        <v>1</v>
      </c>
      <c r="AD38" s="4">
        <f t="shared" si="15"/>
        <v>1</v>
      </c>
      <c r="AE38" s="4">
        <f t="shared" si="16"/>
        <v>1</v>
      </c>
      <c r="AF38" s="4">
        <f t="shared" si="17"/>
        <v>1</v>
      </c>
      <c r="AG38" s="4">
        <f t="shared" si="18"/>
        <v>1</v>
      </c>
      <c r="AH38" s="4">
        <f t="shared" si="19"/>
        <v>1</v>
      </c>
      <c r="AI38" s="4">
        <f t="shared" si="20"/>
        <v>1</v>
      </c>
      <c r="AJ38" s="4">
        <f t="shared" si="21"/>
        <v>0</v>
      </c>
      <c r="AK38" s="190">
        <f t="shared" si="22"/>
        <v>0</v>
      </c>
    </row>
    <row r="39" spans="1:37">
      <c r="A39" s="204">
        <v>39783</v>
      </c>
      <c r="B39" s="4">
        <v>4.3</v>
      </c>
      <c r="C39" s="4">
        <v>4.3</v>
      </c>
      <c r="D39" s="4">
        <v>4.5</v>
      </c>
      <c r="E39" s="4">
        <v>4.0999999999999996</v>
      </c>
      <c r="F39" s="4">
        <v>3.7</v>
      </c>
      <c r="G39" s="4">
        <v>3.5</v>
      </c>
      <c r="H39" s="4">
        <v>3.2</v>
      </c>
      <c r="I39" s="4">
        <v>3</v>
      </c>
      <c r="J39" s="4">
        <v>2.6</v>
      </c>
      <c r="K39" s="4">
        <v>2.9</v>
      </c>
      <c r="L39" s="4">
        <f t="shared" si="2"/>
        <v>3.6099999999999994</v>
      </c>
      <c r="M39" s="264">
        <v>3</v>
      </c>
      <c r="O39" s="189">
        <f t="shared" si="3"/>
        <v>1</v>
      </c>
      <c r="P39" s="4">
        <f t="shared" si="4"/>
        <v>1</v>
      </c>
      <c r="Q39" s="4">
        <f t="shared" si="5"/>
        <v>1</v>
      </c>
      <c r="R39" s="4">
        <f t="shared" si="6"/>
        <v>1</v>
      </c>
      <c r="S39" s="4">
        <f t="shared" si="7"/>
        <v>1</v>
      </c>
      <c r="T39" s="4">
        <f t="shared" si="8"/>
        <v>0</v>
      </c>
      <c r="U39" s="4">
        <f t="shared" si="9"/>
        <v>0</v>
      </c>
      <c r="V39" s="4">
        <f t="shared" si="10"/>
        <v>0</v>
      </c>
      <c r="W39" s="4">
        <f t="shared" si="11"/>
        <v>0</v>
      </c>
      <c r="X39" s="190">
        <f t="shared" si="12"/>
        <v>0</v>
      </c>
      <c r="AB39" s="189">
        <f t="shared" si="13"/>
        <v>1</v>
      </c>
      <c r="AC39" s="4">
        <f t="shared" si="14"/>
        <v>1</v>
      </c>
      <c r="AD39" s="4">
        <f t="shared" si="15"/>
        <v>1</v>
      </c>
      <c r="AE39" s="4">
        <f t="shared" si="16"/>
        <v>1</v>
      </c>
      <c r="AF39" s="4">
        <f t="shared" si="17"/>
        <v>1</v>
      </c>
      <c r="AG39" s="4">
        <f t="shared" si="18"/>
        <v>1</v>
      </c>
      <c r="AH39" s="4">
        <f t="shared" si="19"/>
        <v>1</v>
      </c>
      <c r="AI39" s="4">
        <f t="shared" si="20"/>
        <v>0</v>
      </c>
      <c r="AJ39" s="4">
        <f t="shared" si="21"/>
        <v>0</v>
      </c>
      <c r="AK39" s="190">
        <f t="shared" si="22"/>
        <v>0</v>
      </c>
    </row>
    <row r="40" spans="1:37">
      <c r="A40" s="204">
        <v>39814</v>
      </c>
      <c r="B40" s="4">
        <v>4.2</v>
      </c>
      <c r="C40" s="4">
        <v>4.3</v>
      </c>
      <c r="D40" s="4">
        <v>4.4000000000000004</v>
      </c>
      <c r="E40" s="4">
        <v>4.2</v>
      </c>
      <c r="F40" s="4">
        <v>3.7</v>
      </c>
      <c r="G40" s="4">
        <v>3.3</v>
      </c>
      <c r="H40" s="4">
        <v>3.1</v>
      </c>
      <c r="I40" s="4">
        <v>2.8</v>
      </c>
      <c r="J40" s="4">
        <v>2.4</v>
      </c>
      <c r="K40" s="4">
        <v>2.8</v>
      </c>
      <c r="L40" s="4">
        <f t="shared" si="2"/>
        <v>3.5200000000000005</v>
      </c>
      <c r="M40" s="264">
        <v>2.9</v>
      </c>
      <c r="O40" s="189">
        <f t="shared" si="3"/>
        <v>1</v>
      </c>
      <c r="P40" s="4">
        <f t="shared" si="4"/>
        <v>1</v>
      </c>
      <c r="Q40" s="4">
        <f t="shared" si="5"/>
        <v>1</v>
      </c>
      <c r="R40" s="4">
        <f t="shared" si="6"/>
        <v>1</v>
      </c>
      <c r="S40" s="4">
        <f t="shared" si="7"/>
        <v>1</v>
      </c>
      <c r="T40" s="4">
        <f t="shared" si="8"/>
        <v>0</v>
      </c>
      <c r="U40" s="4">
        <f t="shared" si="9"/>
        <v>0</v>
      </c>
      <c r="V40" s="4">
        <f t="shared" si="10"/>
        <v>0</v>
      </c>
      <c r="W40" s="4">
        <f t="shared" si="11"/>
        <v>0</v>
      </c>
      <c r="X40" s="190">
        <f t="shared" si="12"/>
        <v>0</v>
      </c>
      <c r="AB40" s="189">
        <f t="shared" si="13"/>
        <v>1</v>
      </c>
      <c r="AC40" s="4">
        <f t="shared" si="14"/>
        <v>1</v>
      </c>
      <c r="AD40" s="4">
        <f t="shared" si="15"/>
        <v>1</v>
      </c>
      <c r="AE40" s="4">
        <f t="shared" si="16"/>
        <v>1</v>
      </c>
      <c r="AF40" s="4">
        <f t="shared" si="17"/>
        <v>1</v>
      </c>
      <c r="AG40" s="4">
        <f t="shared" si="18"/>
        <v>1</v>
      </c>
      <c r="AH40" s="4">
        <f t="shared" si="19"/>
        <v>1</v>
      </c>
      <c r="AI40" s="4">
        <f t="shared" si="20"/>
        <v>0</v>
      </c>
      <c r="AJ40" s="4">
        <f t="shared" si="21"/>
        <v>0</v>
      </c>
      <c r="AK40" s="190">
        <f t="shared" si="22"/>
        <v>0</v>
      </c>
    </row>
    <row r="41" spans="1:37">
      <c r="A41" s="204">
        <v>39845</v>
      </c>
      <c r="B41" s="4">
        <v>4.0999999999999996</v>
      </c>
      <c r="C41" s="4">
        <v>4.2</v>
      </c>
      <c r="D41" s="4">
        <v>4.3</v>
      </c>
      <c r="E41" s="4">
        <v>4.0999999999999996</v>
      </c>
      <c r="F41" s="4">
        <v>3.7</v>
      </c>
      <c r="G41" s="4">
        <v>3.4</v>
      </c>
      <c r="H41" s="4">
        <v>3.2</v>
      </c>
      <c r="I41" s="4">
        <v>3</v>
      </c>
      <c r="J41" s="4">
        <v>2.6</v>
      </c>
      <c r="K41" s="4">
        <v>2.9</v>
      </c>
      <c r="L41" s="4">
        <f t="shared" si="2"/>
        <v>3.55</v>
      </c>
      <c r="M41" s="264">
        <v>3.1</v>
      </c>
      <c r="O41" s="189">
        <f t="shared" si="3"/>
        <v>1</v>
      </c>
      <c r="P41" s="4">
        <f t="shared" si="4"/>
        <v>1</v>
      </c>
      <c r="Q41" s="4">
        <f t="shared" si="5"/>
        <v>1</v>
      </c>
      <c r="R41" s="4">
        <f t="shared" si="6"/>
        <v>1</v>
      </c>
      <c r="S41" s="4">
        <f t="shared" si="7"/>
        <v>1</v>
      </c>
      <c r="T41" s="4">
        <f t="shared" si="8"/>
        <v>0</v>
      </c>
      <c r="U41" s="4">
        <f t="shared" si="9"/>
        <v>0</v>
      </c>
      <c r="V41" s="4">
        <f t="shared" si="10"/>
        <v>0</v>
      </c>
      <c r="W41" s="4">
        <f t="shared" si="11"/>
        <v>0</v>
      </c>
      <c r="X41" s="190">
        <f t="shared" si="12"/>
        <v>0</v>
      </c>
      <c r="AB41" s="189">
        <f t="shared" si="13"/>
        <v>1</v>
      </c>
      <c r="AC41" s="4">
        <f t="shared" si="14"/>
        <v>1</v>
      </c>
      <c r="AD41" s="4">
        <f t="shared" si="15"/>
        <v>1</v>
      </c>
      <c r="AE41" s="4">
        <f t="shared" si="16"/>
        <v>1</v>
      </c>
      <c r="AF41" s="4">
        <f t="shared" si="17"/>
        <v>1</v>
      </c>
      <c r="AG41" s="4">
        <f t="shared" si="18"/>
        <v>1</v>
      </c>
      <c r="AH41" s="4">
        <f t="shared" si="19"/>
        <v>1</v>
      </c>
      <c r="AI41" s="4">
        <f t="shared" si="20"/>
        <v>0</v>
      </c>
      <c r="AJ41" s="4">
        <f t="shared" si="21"/>
        <v>0</v>
      </c>
      <c r="AK41" s="190">
        <f t="shared" si="22"/>
        <v>0</v>
      </c>
    </row>
    <row r="42" spans="1:37">
      <c r="A42" s="204">
        <v>39873</v>
      </c>
      <c r="B42" s="4">
        <v>3.8</v>
      </c>
      <c r="C42" s="4">
        <v>3.9</v>
      </c>
      <c r="D42" s="4">
        <v>3.9</v>
      </c>
      <c r="E42" s="4">
        <v>3.8</v>
      </c>
      <c r="F42" s="4">
        <v>3.4</v>
      </c>
      <c r="G42" s="4">
        <v>3.1</v>
      </c>
      <c r="H42" s="4">
        <v>2.9</v>
      </c>
      <c r="I42" s="4">
        <v>2.7</v>
      </c>
      <c r="J42" s="4">
        <v>2.4</v>
      </c>
      <c r="K42" s="4">
        <v>2.6</v>
      </c>
      <c r="L42" s="4">
        <f t="shared" si="2"/>
        <v>3.2499999999999991</v>
      </c>
      <c r="M42" s="264">
        <v>2.8</v>
      </c>
      <c r="O42" s="189">
        <f t="shared" si="3"/>
        <v>1</v>
      </c>
      <c r="P42" s="4">
        <f t="shared" si="4"/>
        <v>1</v>
      </c>
      <c r="Q42" s="4">
        <f t="shared" si="5"/>
        <v>1</v>
      </c>
      <c r="R42" s="4">
        <f t="shared" si="6"/>
        <v>1</v>
      </c>
      <c r="S42" s="4">
        <f t="shared" si="7"/>
        <v>1</v>
      </c>
      <c r="T42" s="4">
        <f t="shared" si="8"/>
        <v>0</v>
      </c>
      <c r="U42" s="4">
        <f t="shared" si="9"/>
        <v>0</v>
      </c>
      <c r="V42" s="4">
        <f t="shared" si="10"/>
        <v>0</v>
      </c>
      <c r="W42" s="4">
        <f t="shared" si="11"/>
        <v>0</v>
      </c>
      <c r="X42" s="190">
        <f t="shared" si="12"/>
        <v>0</v>
      </c>
      <c r="AB42" s="189">
        <f t="shared" si="13"/>
        <v>1</v>
      </c>
      <c r="AC42" s="4">
        <f t="shared" si="14"/>
        <v>1</v>
      </c>
      <c r="AD42" s="4">
        <f t="shared" si="15"/>
        <v>1</v>
      </c>
      <c r="AE42" s="4">
        <f t="shared" si="16"/>
        <v>1</v>
      </c>
      <c r="AF42" s="4">
        <f t="shared" si="17"/>
        <v>1</v>
      </c>
      <c r="AG42" s="4">
        <f t="shared" si="18"/>
        <v>1</v>
      </c>
      <c r="AH42" s="4">
        <f t="shared" si="19"/>
        <v>1</v>
      </c>
      <c r="AI42" s="4">
        <f t="shared" si="20"/>
        <v>0</v>
      </c>
      <c r="AJ42" s="4">
        <f t="shared" si="21"/>
        <v>0</v>
      </c>
      <c r="AK42" s="190">
        <f t="shared" si="22"/>
        <v>0</v>
      </c>
    </row>
    <row r="43" spans="1:37">
      <c r="A43" s="204">
        <v>39904</v>
      </c>
      <c r="B43" s="4">
        <v>3</v>
      </c>
      <c r="C43" s="4">
        <v>3.1</v>
      </c>
      <c r="D43" s="4">
        <v>3.1</v>
      </c>
      <c r="E43" s="4">
        <v>3</v>
      </c>
      <c r="F43" s="4">
        <v>2.7</v>
      </c>
      <c r="G43" s="4">
        <v>2.5</v>
      </c>
      <c r="H43" s="4">
        <v>2.2999999999999998</v>
      </c>
      <c r="I43" s="4">
        <v>2.2000000000000002</v>
      </c>
      <c r="J43" s="4">
        <v>1.9</v>
      </c>
      <c r="K43" s="4">
        <v>2.2000000000000002</v>
      </c>
      <c r="L43" s="4">
        <f t="shared" si="2"/>
        <v>2.5999999999999996</v>
      </c>
      <c r="M43" s="264">
        <v>2.2999999999999998</v>
      </c>
      <c r="O43" s="189">
        <f t="shared" si="3"/>
        <v>1</v>
      </c>
      <c r="P43" s="4">
        <f t="shared" si="4"/>
        <v>1</v>
      </c>
      <c r="Q43" s="4">
        <f t="shared" si="5"/>
        <v>1</v>
      </c>
      <c r="R43" s="4">
        <f t="shared" si="6"/>
        <v>1</v>
      </c>
      <c r="S43" s="4">
        <f t="shared" si="7"/>
        <v>1</v>
      </c>
      <c r="T43" s="4">
        <f t="shared" si="8"/>
        <v>0</v>
      </c>
      <c r="U43" s="4">
        <f t="shared" si="9"/>
        <v>0</v>
      </c>
      <c r="V43" s="4">
        <f t="shared" si="10"/>
        <v>0</v>
      </c>
      <c r="W43" s="4">
        <f t="shared" si="11"/>
        <v>0</v>
      </c>
      <c r="X43" s="190">
        <f t="shared" si="12"/>
        <v>0</v>
      </c>
      <c r="AB43" s="189">
        <f t="shared" si="13"/>
        <v>1</v>
      </c>
      <c r="AC43" s="4">
        <f t="shared" si="14"/>
        <v>1</v>
      </c>
      <c r="AD43" s="4">
        <f t="shared" si="15"/>
        <v>1</v>
      </c>
      <c r="AE43" s="4">
        <f t="shared" si="16"/>
        <v>1</v>
      </c>
      <c r="AF43" s="4">
        <f t="shared" si="17"/>
        <v>1</v>
      </c>
      <c r="AG43" s="4">
        <f t="shared" si="18"/>
        <v>1</v>
      </c>
      <c r="AH43" s="4">
        <f t="shared" si="19"/>
        <v>0</v>
      </c>
      <c r="AI43" s="4">
        <f t="shared" si="20"/>
        <v>0</v>
      </c>
      <c r="AJ43" s="4">
        <f t="shared" si="21"/>
        <v>0</v>
      </c>
      <c r="AK43" s="190">
        <f t="shared" si="22"/>
        <v>0</v>
      </c>
    </row>
    <row r="44" spans="1:37">
      <c r="A44" s="204">
        <v>39934</v>
      </c>
      <c r="B44" s="4">
        <v>2.7</v>
      </c>
      <c r="C44" s="4">
        <v>2.8</v>
      </c>
      <c r="D44" s="4">
        <v>2.9</v>
      </c>
      <c r="E44" s="4">
        <v>2.8</v>
      </c>
      <c r="F44" s="4">
        <v>2.5</v>
      </c>
      <c r="G44" s="4">
        <v>2.2999999999999998</v>
      </c>
      <c r="H44" s="4">
        <v>2.2000000000000002</v>
      </c>
      <c r="I44" s="4">
        <v>2.1</v>
      </c>
      <c r="J44" s="4">
        <v>1.8</v>
      </c>
      <c r="K44" s="4">
        <v>2</v>
      </c>
      <c r="L44" s="4">
        <f t="shared" si="2"/>
        <v>2.41</v>
      </c>
      <c r="M44" s="264">
        <v>2.1</v>
      </c>
      <c r="O44" s="189">
        <f t="shared" si="3"/>
        <v>1</v>
      </c>
      <c r="P44" s="4">
        <f t="shared" si="4"/>
        <v>1</v>
      </c>
      <c r="Q44" s="4">
        <f t="shared" si="5"/>
        <v>1</v>
      </c>
      <c r="R44" s="4">
        <f t="shared" si="6"/>
        <v>1</v>
      </c>
      <c r="S44" s="4">
        <f t="shared" si="7"/>
        <v>1</v>
      </c>
      <c r="T44" s="4">
        <f t="shared" si="8"/>
        <v>0</v>
      </c>
      <c r="U44" s="4">
        <f t="shared" si="9"/>
        <v>0</v>
      </c>
      <c r="V44" s="4">
        <f t="shared" si="10"/>
        <v>0</v>
      </c>
      <c r="W44" s="4">
        <f t="shared" si="11"/>
        <v>0</v>
      </c>
      <c r="X44" s="190">
        <f t="shared" si="12"/>
        <v>0</v>
      </c>
      <c r="AB44" s="189">
        <f t="shared" si="13"/>
        <v>1</v>
      </c>
      <c r="AC44" s="4">
        <f t="shared" si="14"/>
        <v>1</v>
      </c>
      <c r="AD44" s="4">
        <f t="shared" si="15"/>
        <v>1</v>
      </c>
      <c r="AE44" s="4">
        <f t="shared" si="16"/>
        <v>1</v>
      </c>
      <c r="AF44" s="4">
        <f t="shared" si="17"/>
        <v>1</v>
      </c>
      <c r="AG44" s="4">
        <f t="shared" si="18"/>
        <v>1</v>
      </c>
      <c r="AH44" s="4">
        <f t="shared" si="19"/>
        <v>1</v>
      </c>
      <c r="AI44" s="4">
        <f t="shared" si="20"/>
        <v>0</v>
      </c>
      <c r="AJ44" s="4">
        <f t="shared" si="21"/>
        <v>0</v>
      </c>
      <c r="AK44" s="190">
        <f t="shared" si="22"/>
        <v>0</v>
      </c>
    </row>
    <row r="45" spans="1:37">
      <c r="A45" s="204">
        <v>39965</v>
      </c>
      <c r="B45" s="4">
        <v>2.2000000000000002</v>
      </c>
      <c r="C45" s="4">
        <v>2.2999999999999998</v>
      </c>
      <c r="D45" s="4">
        <v>2.4</v>
      </c>
      <c r="E45" s="4">
        <v>2.2999999999999998</v>
      </c>
      <c r="F45" s="4">
        <v>2</v>
      </c>
      <c r="G45" s="4">
        <v>1.9</v>
      </c>
      <c r="H45" s="4">
        <v>1.7</v>
      </c>
      <c r="I45" s="4">
        <v>1.6</v>
      </c>
      <c r="J45" s="4">
        <v>1.4</v>
      </c>
      <c r="K45" s="4">
        <v>1.6</v>
      </c>
      <c r="L45" s="4">
        <f t="shared" si="2"/>
        <v>1.94</v>
      </c>
      <c r="M45" s="264">
        <v>1.7</v>
      </c>
      <c r="O45" s="189">
        <f t="shared" si="3"/>
        <v>1</v>
      </c>
      <c r="P45" s="4">
        <f t="shared" si="4"/>
        <v>1</v>
      </c>
      <c r="Q45" s="4">
        <f t="shared" si="5"/>
        <v>1</v>
      </c>
      <c r="R45" s="4">
        <f t="shared" si="6"/>
        <v>1</v>
      </c>
      <c r="S45" s="4">
        <f t="shared" si="7"/>
        <v>1</v>
      </c>
      <c r="T45" s="4">
        <f t="shared" si="8"/>
        <v>0</v>
      </c>
      <c r="U45" s="4">
        <f t="shared" si="9"/>
        <v>0</v>
      </c>
      <c r="V45" s="4">
        <f t="shared" si="10"/>
        <v>0</v>
      </c>
      <c r="W45" s="4">
        <f t="shared" si="11"/>
        <v>0</v>
      </c>
      <c r="X45" s="190">
        <f t="shared" si="12"/>
        <v>0</v>
      </c>
      <c r="AB45" s="189">
        <f t="shared" si="13"/>
        <v>1</v>
      </c>
      <c r="AC45" s="4">
        <f t="shared" si="14"/>
        <v>1</v>
      </c>
      <c r="AD45" s="4">
        <f t="shared" si="15"/>
        <v>1</v>
      </c>
      <c r="AE45" s="4">
        <f t="shared" si="16"/>
        <v>1</v>
      </c>
      <c r="AF45" s="4">
        <f t="shared" si="17"/>
        <v>1</v>
      </c>
      <c r="AG45" s="4">
        <f t="shared" si="18"/>
        <v>1</v>
      </c>
      <c r="AH45" s="4">
        <f t="shared" si="19"/>
        <v>0</v>
      </c>
      <c r="AI45" s="4">
        <f t="shared" si="20"/>
        <v>0</v>
      </c>
      <c r="AJ45" s="4">
        <f t="shared" si="21"/>
        <v>0</v>
      </c>
      <c r="AK45" s="190">
        <f t="shared" si="22"/>
        <v>0</v>
      </c>
    </row>
    <row r="46" spans="1:37">
      <c r="A46" s="204">
        <v>39995</v>
      </c>
      <c r="B46" s="4">
        <v>2</v>
      </c>
      <c r="C46" s="4">
        <v>2.2000000000000002</v>
      </c>
      <c r="D46" s="4">
        <v>2.4</v>
      </c>
      <c r="E46" s="4">
        <v>2.2000000000000002</v>
      </c>
      <c r="F46" s="4">
        <v>1.9</v>
      </c>
      <c r="G46" s="4">
        <v>1.7</v>
      </c>
      <c r="H46" s="4">
        <v>1.7</v>
      </c>
      <c r="I46" s="4">
        <v>1.6</v>
      </c>
      <c r="J46" s="4">
        <v>1.4</v>
      </c>
      <c r="K46" s="4">
        <v>1.6</v>
      </c>
      <c r="L46" s="4">
        <f t="shared" si="2"/>
        <v>1.8699999999999999</v>
      </c>
      <c r="M46" s="264">
        <v>1.6</v>
      </c>
      <c r="O46" s="189">
        <f t="shared" si="3"/>
        <v>1</v>
      </c>
      <c r="P46" s="4">
        <f t="shared" si="4"/>
        <v>1</v>
      </c>
      <c r="Q46" s="4">
        <f t="shared" si="5"/>
        <v>1</v>
      </c>
      <c r="R46" s="4">
        <f t="shared" si="6"/>
        <v>1</v>
      </c>
      <c r="S46" s="4">
        <f t="shared" si="7"/>
        <v>1</v>
      </c>
      <c r="T46" s="4">
        <f t="shared" si="8"/>
        <v>0</v>
      </c>
      <c r="U46" s="4">
        <f t="shared" si="9"/>
        <v>0</v>
      </c>
      <c r="V46" s="4">
        <f t="shared" si="10"/>
        <v>0</v>
      </c>
      <c r="W46" s="4">
        <f t="shared" si="11"/>
        <v>0</v>
      </c>
      <c r="X46" s="190">
        <f t="shared" si="12"/>
        <v>0</v>
      </c>
      <c r="AB46" s="189">
        <f t="shared" si="13"/>
        <v>1</v>
      </c>
      <c r="AC46" s="4">
        <f t="shared" si="14"/>
        <v>1</v>
      </c>
      <c r="AD46" s="4">
        <f t="shared" si="15"/>
        <v>1</v>
      </c>
      <c r="AE46" s="4">
        <f t="shared" si="16"/>
        <v>1</v>
      </c>
      <c r="AF46" s="4">
        <f t="shared" si="17"/>
        <v>1</v>
      </c>
      <c r="AG46" s="4">
        <f t="shared" si="18"/>
        <v>1</v>
      </c>
      <c r="AH46" s="4">
        <f t="shared" si="19"/>
        <v>1</v>
      </c>
      <c r="AI46" s="4">
        <f t="shared" si="20"/>
        <v>0</v>
      </c>
      <c r="AJ46" s="4">
        <f t="shared" si="21"/>
        <v>0</v>
      </c>
      <c r="AK46" s="190">
        <f t="shared" si="22"/>
        <v>0</v>
      </c>
    </row>
    <row r="47" spans="1:37">
      <c r="A47" s="204">
        <v>40026</v>
      </c>
      <c r="B47" s="4">
        <v>1.5</v>
      </c>
      <c r="C47" s="4">
        <v>1.6</v>
      </c>
      <c r="D47" s="4">
        <v>1.8</v>
      </c>
      <c r="E47" s="4">
        <v>1.7</v>
      </c>
      <c r="F47" s="4">
        <v>1.5</v>
      </c>
      <c r="G47" s="4">
        <v>1.4</v>
      </c>
      <c r="H47" s="4">
        <v>1.4</v>
      </c>
      <c r="I47" s="4">
        <v>1.4</v>
      </c>
      <c r="J47" s="4">
        <v>1.3</v>
      </c>
      <c r="K47" s="4">
        <v>1.5</v>
      </c>
      <c r="L47" s="4">
        <f t="shared" si="2"/>
        <v>1.5100000000000002</v>
      </c>
      <c r="M47" s="264">
        <v>1.4</v>
      </c>
      <c r="O47" s="189">
        <f t="shared" si="3"/>
        <v>0</v>
      </c>
      <c r="P47" s="4">
        <f t="shared" si="4"/>
        <v>1</v>
      </c>
      <c r="Q47" s="4">
        <f t="shared" si="5"/>
        <v>1</v>
      </c>
      <c r="R47" s="4">
        <f t="shared" si="6"/>
        <v>1</v>
      </c>
      <c r="S47" s="4">
        <f t="shared" si="7"/>
        <v>0</v>
      </c>
      <c r="T47" s="4">
        <f t="shared" si="8"/>
        <v>0</v>
      </c>
      <c r="U47" s="4">
        <f t="shared" si="9"/>
        <v>0</v>
      </c>
      <c r="V47" s="4">
        <f t="shared" si="10"/>
        <v>0</v>
      </c>
      <c r="W47" s="4">
        <f t="shared" si="11"/>
        <v>0</v>
      </c>
      <c r="X47" s="190">
        <f t="shared" si="12"/>
        <v>0</v>
      </c>
      <c r="AB47" s="189">
        <f t="shared" si="13"/>
        <v>1</v>
      </c>
      <c r="AC47" s="4">
        <f t="shared" si="14"/>
        <v>1</v>
      </c>
      <c r="AD47" s="4">
        <f t="shared" si="15"/>
        <v>1</v>
      </c>
      <c r="AE47" s="4">
        <f t="shared" si="16"/>
        <v>1</v>
      </c>
      <c r="AF47" s="4">
        <f t="shared" si="17"/>
        <v>1</v>
      </c>
      <c r="AG47" s="4">
        <f t="shared" si="18"/>
        <v>0</v>
      </c>
      <c r="AH47" s="4">
        <f t="shared" si="19"/>
        <v>0</v>
      </c>
      <c r="AI47" s="4">
        <f t="shared" si="20"/>
        <v>0</v>
      </c>
      <c r="AJ47" s="4">
        <f t="shared" si="21"/>
        <v>0</v>
      </c>
      <c r="AK47" s="190">
        <f t="shared" si="22"/>
        <v>1</v>
      </c>
    </row>
    <row r="48" spans="1:37">
      <c r="A48" s="204">
        <v>40057</v>
      </c>
      <c r="B48" s="4">
        <v>0.9</v>
      </c>
      <c r="C48" s="4">
        <v>0.8</v>
      </c>
      <c r="D48" s="4">
        <v>0.9</v>
      </c>
      <c r="E48" s="4">
        <v>1</v>
      </c>
      <c r="F48" s="4">
        <v>1</v>
      </c>
      <c r="G48" s="4">
        <v>0.9</v>
      </c>
      <c r="H48" s="4">
        <v>0.9</v>
      </c>
      <c r="I48" s="4">
        <v>1</v>
      </c>
      <c r="J48" s="4">
        <v>0.9</v>
      </c>
      <c r="K48" s="4">
        <v>1.1000000000000001</v>
      </c>
      <c r="L48" s="4">
        <f t="shared" si="2"/>
        <v>0.94000000000000006</v>
      </c>
      <c r="M48" s="264">
        <v>1</v>
      </c>
      <c r="O48" s="189">
        <f t="shared" si="3"/>
        <v>0</v>
      </c>
      <c r="P48" s="4">
        <f t="shared" si="4"/>
        <v>0</v>
      </c>
      <c r="Q48" s="4">
        <f t="shared" si="5"/>
        <v>0</v>
      </c>
      <c r="R48" s="4">
        <f t="shared" si="6"/>
        <v>1</v>
      </c>
      <c r="S48" s="4">
        <f t="shared" si="7"/>
        <v>1</v>
      </c>
      <c r="T48" s="4">
        <f t="shared" si="8"/>
        <v>0</v>
      </c>
      <c r="U48" s="4">
        <f t="shared" si="9"/>
        <v>0</v>
      </c>
      <c r="V48" s="4">
        <f t="shared" si="10"/>
        <v>1</v>
      </c>
      <c r="W48" s="4">
        <f t="shared" si="11"/>
        <v>0</v>
      </c>
      <c r="X48" s="190">
        <f t="shared" si="12"/>
        <v>1</v>
      </c>
      <c r="AB48" s="189">
        <f t="shared" si="13"/>
        <v>0</v>
      </c>
      <c r="AC48" s="4">
        <f t="shared" si="14"/>
        <v>0</v>
      </c>
      <c r="AD48" s="4">
        <f t="shared" si="15"/>
        <v>0</v>
      </c>
      <c r="AE48" s="4">
        <f t="shared" si="16"/>
        <v>0</v>
      </c>
      <c r="AF48" s="4">
        <f t="shared" si="17"/>
        <v>0</v>
      </c>
      <c r="AG48" s="4">
        <f t="shared" si="18"/>
        <v>0</v>
      </c>
      <c r="AH48" s="4">
        <f t="shared" si="19"/>
        <v>0</v>
      </c>
      <c r="AI48" s="4">
        <f t="shared" si="20"/>
        <v>0</v>
      </c>
      <c r="AJ48" s="4">
        <f t="shared" si="21"/>
        <v>0</v>
      </c>
      <c r="AK48" s="190">
        <f t="shared" si="22"/>
        <v>1</v>
      </c>
    </row>
    <row r="49" spans="1:37">
      <c r="A49" s="204">
        <v>40087</v>
      </c>
      <c r="B49" s="4">
        <v>1</v>
      </c>
      <c r="C49" s="4">
        <v>0.9</v>
      </c>
      <c r="D49" s="4">
        <v>1</v>
      </c>
      <c r="E49" s="4">
        <v>1.2</v>
      </c>
      <c r="F49" s="4">
        <v>1.2</v>
      </c>
      <c r="G49" s="4">
        <v>1.1000000000000001</v>
      </c>
      <c r="H49" s="4">
        <v>1.1000000000000001</v>
      </c>
      <c r="I49" s="4">
        <v>1.2</v>
      </c>
      <c r="J49" s="4">
        <v>1.1000000000000001</v>
      </c>
      <c r="K49" s="4">
        <v>1.3</v>
      </c>
      <c r="L49" s="4">
        <f t="shared" si="2"/>
        <v>1.1099999999999999</v>
      </c>
      <c r="M49" s="264">
        <v>1.2</v>
      </c>
      <c r="O49" s="189">
        <f t="shared" si="3"/>
        <v>0</v>
      </c>
      <c r="P49" s="4">
        <f t="shared" si="4"/>
        <v>0</v>
      </c>
      <c r="Q49" s="4">
        <f t="shared" si="5"/>
        <v>0</v>
      </c>
      <c r="R49" s="4">
        <f t="shared" si="6"/>
        <v>1</v>
      </c>
      <c r="S49" s="4">
        <f t="shared" si="7"/>
        <v>1</v>
      </c>
      <c r="T49" s="4">
        <f t="shared" si="8"/>
        <v>0</v>
      </c>
      <c r="U49" s="4">
        <f t="shared" si="9"/>
        <v>0</v>
      </c>
      <c r="V49" s="4">
        <f t="shared" si="10"/>
        <v>1</v>
      </c>
      <c r="W49" s="4">
        <f t="shared" si="11"/>
        <v>0</v>
      </c>
      <c r="X49" s="190">
        <f t="shared" si="12"/>
        <v>1</v>
      </c>
      <c r="AB49" s="189">
        <f t="shared" si="13"/>
        <v>0</v>
      </c>
      <c r="AC49" s="4">
        <f t="shared" si="14"/>
        <v>0</v>
      </c>
      <c r="AD49" s="4">
        <f t="shared" si="15"/>
        <v>0</v>
      </c>
      <c r="AE49" s="4">
        <f t="shared" si="16"/>
        <v>0</v>
      </c>
      <c r="AF49" s="4">
        <f t="shared" si="17"/>
        <v>0</v>
      </c>
      <c r="AG49" s="4">
        <f t="shared" si="18"/>
        <v>0</v>
      </c>
      <c r="AH49" s="4">
        <f t="shared" si="19"/>
        <v>0</v>
      </c>
      <c r="AI49" s="4">
        <f t="shared" si="20"/>
        <v>0</v>
      </c>
      <c r="AJ49" s="4">
        <f t="shared" si="21"/>
        <v>0</v>
      </c>
      <c r="AK49" s="190">
        <f t="shared" si="22"/>
        <v>1</v>
      </c>
    </row>
    <row r="50" spans="1:37">
      <c r="A50" s="204">
        <v>40118</v>
      </c>
      <c r="B50" s="4">
        <v>1</v>
      </c>
      <c r="C50" s="4">
        <v>1</v>
      </c>
      <c r="D50" s="4">
        <v>1.1000000000000001</v>
      </c>
      <c r="E50" s="4">
        <v>1.3</v>
      </c>
      <c r="F50" s="4">
        <v>1.4</v>
      </c>
      <c r="G50" s="4">
        <v>1.4</v>
      </c>
      <c r="H50" s="4">
        <v>1.4</v>
      </c>
      <c r="I50" s="4">
        <v>1.5</v>
      </c>
      <c r="J50" s="4">
        <v>1.3</v>
      </c>
      <c r="K50" s="4">
        <v>1.5</v>
      </c>
      <c r="L50" s="4">
        <f t="shared" si="2"/>
        <v>1.2900000000000003</v>
      </c>
      <c r="M50" s="264">
        <v>1.5</v>
      </c>
      <c r="O50" s="189">
        <f t="shared" si="3"/>
        <v>0</v>
      </c>
      <c r="P50" s="4">
        <f t="shared" si="4"/>
        <v>0</v>
      </c>
      <c r="Q50" s="4">
        <f t="shared" si="5"/>
        <v>0</v>
      </c>
      <c r="R50" s="4">
        <f t="shared" si="6"/>
        <v>1</v>
      </c>
      <c r="S50" s="4">
        <f t="shared" si="7"/>
        <v>1</v>
      </c>
      <c r="T50" s="4">
        <f t="shared" si="8"/>
        <v>1</v>
      </c>
      <c r="U50" s="4">
        <f t="shared" si="9"/>
        <v>1</v>
      </c>
      <c r="V50" s="4">
        <f t="shared" si="10"/>
        <v>1</v>
      </c>
      <c r="W50" s="4">
        <f t="shared" si="11"/>
        <v>1</v>
      </c>
      <c r="X50" s="190">
        <f t="shared" si="12"/>
        <v>1</v>
      </c>
      <c r="AB50" s="189">
        <f t="shared" si="13"/>
        <v>0</v>
      </c>
      <c r="AC50" s="4">
        <f t="shared" si="14"/>
        <v>0</v>
      </c>
      <c r="AD50" s="4">
        <f t="shared" si="15"/>
        <v>0</v>
      </c>
      <c r="AE50" s="4">
        <f t="shared" si="16"/>
        <v>0</v>
      </c>
      <c r="AF50" s="4">
        <f t="shared" si="17"/>
        <v>0</v>
      </c>
      <c r="AG50" s="4">
        <f t="shared" si="18"/>
        <v>0</v>
      </c>
      <c r="AH50" s="4">
        <f t="shared" si="19"/>
        <v>0</v>
      </c>
      <c r="AI50" s="4">
        <f t="shared" si="20"/>
        <v>0</v>
      </c>
      <c r="AJ50" s="4">
        <f t="shared" si="21"/>
        <v>0</v>
      </c>
      <c r="AK50" s="190">
        <f t="shared" si="22"/>
        <v>0</v>
      </c>
    </row>
    <row r="51" spans="1:37">
      <c r="A51" s="204">
        <v>40148</v>
      </c>
      <c r="B51" s="4">
        <v>1.4</v>
      </c>
      <c r="C51" s="4">
        <v>1.5</v>
      </c>
      <c r="D51" s="4">
        <v>1.8</v>
      </c>
      <c r="E51" s="4">
        <v>1.7</v>
      </c>
      <c r="F51" s="4">
        <v>1.9</v>
      </c>
      <c r="G51" s="4">
        <v>1.9</v>
      </c>
      <c r="H51" s="4">
        <v>2</v>
      </c>
      <c r="I51" s="4">
        <v>2.1</v>
      </c>
      <c r="J51" s="4">
        <v>2.2000000000000002</v>
      </c>
      <c r="K51" s="4">
        <v>2.2999999999999998</v>
      </c>
      <c r="L51" s="4">
        <f t="shared" si="2"/>
        <v>1.8800000000000001</v>
      </c>
      <c r="M51" s="264">
        <v>2.1</v>
      </c>
      <c r="O51" s="189">
        <f t="shared" si="3"/>
        <v>0</v>
      </c>
      <c r="P51" s="4">
        <f t="shared" si="4"/>
        <v>0</v>
      </c>
      <c r="Q51" s="4">
        <f t="shared" si="5"/>
        <v>0</v>
      </c>
      <c r="R51" s="4">
        <f t="shared" si="6"/>
        <v>0</v>
      </c>
      <c r="S51" s="4">
        <f t="shared" si="7"/>
        <v>1</v>
      </c>
      <c r="T51" s="4">
        <f t="shared" si="8"/>
        <v>1</v>
      </c>
      <c r="U51" s="4">
        <f t="shared" si="9"/>
        <v>1</v>
      </c>
      <c r="V51" s="4">
        <f t="shared" si="10"/>
        <v>1</v>
      </c>
      <c r="W51" s="4">
        <f t="shared" si="11"/>
        <v>1</v>
      </c>
      <c r="X51" s="190">
        <f t="shared" si="12"/>
        <v>1</v>
      </c>
      <c r="AB51" s="189">
        <f t="shared" si="13"/>
        <v>0</v>
      </c>
      <c r="AC51" s="4">
        <f t="shared" si="14"/>
        <v>0</v>
      </c>
      <c r="AD51" s="4">
        <f t="shared" si="15"/>
        <v>0</v>
      </c>
      <c r="AE51" s="4">
        <f t="shared" si="16"/>
        <v>0</v>
      </c>
      <c r="AF51" s="4">
        <f t="shared" si="17"/>
        <v>0</v>
      </c>
      <c r="AG51" s="4">
        <f t="shared" si="18"/>
        <v>0</v>
      </c>
      <c r="AH51" s="4">
        <f t="shared" si="19"/>
        <v>0</v>
      </c>
      <c r="AI51" s="4">
        <f t="shared" si="20"/>
        <v>0</v>
      </c>
      <c r="AJ51" s="4">
        <f t="shared" si="21"/>
        <v>1</v>
      </c>
      <c r="AK51" s="190">
        <f t="shared" si="22"/>
        <v>1</v>
      </c>
    </row>
    <row r="52" spans="1:37">
      <c r="A52" s="204">
        <v>40179</v>
      </c>
      <c r="B52" s="4">
        <v>1.7</v>
      </c>
      <c r="C52" s="4">
        <v>1.8</v>
      </c>
      <c r="D52" s="4">
        <v>2.1</v>
      </c>
      <c r="E52" s="4">
        <v>2</v>
      </c>
      <c r="F52" s="4">
        <v>2.2000000000000002</v>
      </c>
      <c r="G52" s="4">
        <v>2.2999999999999998</v>
      </c>
      <c r="H52" s="4">
        <v>2.2000000000000002</v>
      </c>
      <c r="I52" s="4">
        <v>2.5</v>
      </c>
      <c r="J52" s="4">
        <v>2.6</v>
      </c>
      <c r="K52" s="4">
        <v>2.6</v>
      </c>
      <c r="L52" s="4">
        <f t="shared" si="2"/>
        <v>2.2000000000000002</v>
      </c>
      <c r="M52" s="264">
        <v>2.6</v>
      </c>
      <c r="O52" s="189">
        <f t="shared" si="3"/>
        <v>0</v>
      </c>
      <c r="P52" s="4">
        <f t="shared" si="4"/>
        <v>0</v>
      </c>
      <c r="Q52" s="4">
        <f t="shared" si="5"/>
        <v>0</v>
      </c>
      <c r="R52" s="4">
        <f t="shared" si="6"/>
        <v>0</v>
      </c>
      <c r="S52" s="4">
        <f t="shared" si="7"/>
        <v>0</v>
      </c>
      <c r="T52" s="4">
        <f t="shared" si="8"/>
        <v>1</v>
      </c>
      <c r="U52" s="4">
        <f t="shared" si="9"/>
        <v>0</v>
      </c>
      <c r="V52" s="4">
        <f t="shared" si="10"/>
        <v>1</v>
      </c>
      <c r="W52" s="4">
        <f t="shared" si="11"/>
        <v>1</v>
      </c>
      <c r="X52" s="190">
        <f t="shared" si="12"/>
        <v>1</v>
      </c>
      <c r="AB52" s="189">
        <f t="shared" si="13"/>
        <v>0</v>
      </c>
      <c r="AC52" s="4">
        <f t="shared" si="14"/>
        <v>0</v>
      </c>
      <c r="AD52" s="4">
        <f t="shared" si="15"/>
        <v>0</v>
      </c>
      <c r="AE52" s="4">
        <f t="shared" si="16"/>
        <v>0</v>
      </c>
      <c r="AF52" s="4">
        <f t="shared" si="17"/>
        <v>0</v>
      </c>
      <c r="AG52" s="4">
        <f t="shared" si="18"/>
        <v>0</v>
      </c>
      <c r="AH52" s="4">
        <f t="shared" si="19"/>
        <v>0</v>
      </c>
      <c r="AI52" s="4">
        <f t="shared" si="20"/>
        <v>0</v>
      </c>
      <c r="AJ52" s="4">
        <f t="shared" si="21"/>
        <v>0</v>
      </c>
      <c r="AK52" s="190">
        <f t="shared" si="22"/>
        <v>0</v>
      </c>
    </row>
    <row r="53" spans="1:37">
      <c r="A53" s="204">
        <v>40210</v>
      </c>
      <c r="B53" s="4">
        <v>1.2</v>
      </c>
      <c r="C53" s="4">
        <v>1.3</v>
      </c>
      <c r="D53" s="4">
        <v>1.6</v>
      </c>
      <c r="E53" s="4">
        <v>1.5</v>
      </c>
      <c r="F53" s="4">
        <v>1.7</v>
      </c>
      <c r="G53" s="4">
        <v>1.8</v>
      </c>
      <c r="H53" s="4">
        <v>1.8</v>
      </c>
      <c r="I53" s="4">
        <v>2.1</v>
      </c>
      <c r="J53" s="4">
        <v>2.2000000000000002</v>
      </c>
      <c r="K53" s="4">
        <v>2.2000000000000002</v>
      </c>
      <c r="L53" s="4">
        <f t="shared" si="2"/>
        <v>1.7399999999999998</v>
      </c>
      <c r="M53" s="264">
        <v>2.1</v>
      </c>
      <c r="O53" s="189">
        <f t="shared" si="3"/>
        <v>0</v>
      </c>
      <c r="P53" s="4">
        <f t="shared" si="4"/>
        <v>0</v>
      </c>
      <c r="Q53" s="4">
        <f t="shared" si="5"/>
        <v>0</v>
      </c>
      <c r="R53" s="4">
        <f t="shared" si="6"/>
        <v>0</v>
      </c>
      <c r="S53" s="4">
        <f t="shared" si="7"/>
        <v>0</v>
      </c>
      <c r="T53" s="4">
        <f t="shared" si="8"/>
        <v>1</v>
      </c>
      <c r="U53" s="4">
        <f t="shared" si="9"/>
        <v>1</v>
      </c>
      <c r="V53" s="4">
        <f t="shared" si="10"/>
        <v>1</v>
      </c>
      <c r="W53" s="4">
        <f t="shared" si="11"/>
        <v>1</v>
      </c>
      <c r="X53" s="190">
        <f t="shared" si="12"/>
        <v>1</v>
      </c>
      <c r="AB53" s="189">
        <f t="shared" si="13"/>
        <v>0</v>
      </c>
      <c r="AC53" s="4">
        <f t="shared" si="14"/>
        <v>0</v>
      </c>
      <c r="AD53" s="4">
        <f t="shared" si="15"/>
        <v>0</v>
      </c>
      <c r="AE53" s="4">
        <f t="shared" si="16"/>
        <v>0</v>
      </c>
      <c r="AF53" s="4">
        <f t="shared" si="17"/>
        <v>0</v>
      </c>
      <c r="AG53" s="4">
        <f t="shared" si="18"/>
        <v>0</v>
      </c>
      <c r="AH53" s="4">
        <f t="shared" si="19"/>
        <v>0</v>
      </c>
      <c r="AI53" s="4">
        <f t="shared" si="20"/>
        <v>0</v>
      </c>
      <c r="AJ53" s="4">
        <f t="shared" si="21"/>
        <v>1</v>
      </c>
      <c r="AK53" s="190">
        <f t="shared" si="22"/>
        <v>1</v>
      </c>
    </row>
    <row r="54" spans="1:37">
      <c r="A54" s="204">
        <v>40238</v>
      </c>
      <c r="B54" s="4">
        <v>1.5</v>
      </c>
      <c r="C54" s="4">
        <v>1.7</v>
      </c>
      <c r="D54" s="4">
        <v>2</v>
      </c>
      <c r="E54" s="4">
        <v>1.9</v>
      </c>
      <c r="F54" s="4">
        <v>2</v>
      </c>
      <c r="G54" s="4">
        <v>2.2000000000000002</v>
      </c>
      <c r="H54" s="4">
        <v>2.2000000000000002</v>
      </c>
      <c r="I54" s="4">
        <v>2.4</v>
      </c>
      <c r="J54" s="4">
        <v>2.5</v>
      </c>
      <c r="K54" s="4">
        <v>2.5</v>
      </c>
      <c r="L54" s="4">
        <f t="shared" si="2"/>
        <v>2.09</v>
      </c>
      <c r="M54" s="264">
        <v>2.4</v>
      </c>
      <c r="O54" s="189">
        <f t="shared" si="3"/>
        <v>0</v>
      </c>
      <c r="P54" s="4">
        <f t="shared" si="4"/>
        <v>0</v>
      </c>
      <c r="Q54" s="4">
        <f t="shared" si="5"/>
        <v>0</v>
      </c>
      <c r="R54" s="4">
        <f t="shared" si="6"/>
        <v>0</v>
      </c>
      <c r="S54" s="4">
        <f t="shared" si="7"/>
        <v>0</v>
      </c>
      <c r="T54" s="4">
        <f t="shared" si="8"/>
        <v>1</v>
      </c>
      <c r="U54" s="4">
        <f t="shared" si="9"/>
        <v>1</v>
      </c>
      <c r="V54" s="4">
        <f t="shared" si="10"/>
        <v>1</v>
      </c>
      <c r="W54" s="4">
        <f t="shared" si="11"/>
        <v>1</v>
      </c>
      <c r="X54" s="190">
        <f t="shared" si="12"/>
        <v>1</v>
      </c>
      <c r="AB54" s="189">
        <f t="shared" si="13"/>
        <v>0</v>
      </c>
      <c r="AC54" s="4">
        <f t="shared" si="14"/>
        <v>0</v>
      </c>
      <c r="AD54" s="4">
        <f t="shared" si="15"/>
        <v>0</v>
      </c>
      <c r="AE54" s="4">
        <f t="shared" si="16"/>
        <v>0</v>
      </c>
      <c r="AF54" s="4">
        <f t="shared" si="17"/>
        <v>0</v>
      </c>
      <c r="AG54" s="4">
        <f t="shared" si="18"/>
        <v>0</v>
      </c>
      <c r="AH54" s="4">
        <f t="shared" si="19"/>
        <v>0</v>
      </c>
      <c r="AI54" s="4">
        <f t="shared" si="20"/>
        <v>0</v>
      </c>
      <c r="AJ54" s="4">
        <f t="shared" si="21"/>
        <v>1</v>
      </c>
      <c r="AK54" s="190">
        <f t="shared" si="22"/>
        <v>1</v>
      </c>
    </row>
    <row r="55" spans="1:37">
      <c r="A55" s="204">
        <v>40269</v>
      </c>
      <c r="B55" s="4">
        <v>1.8</v>
      </c>
      <c r="C55" s="4">
        <v>2</v>
      </c>
      <c r="D55" s="4">
        <v>2.2999999999999998</v>
      </c>
      <c r="E55" s="4">
        <v>2.1</v>
      </c>
      <c r="F55" s="4">
        <v>2.2999999999999998</v>
      </c>
      <c r="G55" s="4">
        <v>2.4</v>
      </c>
      <c r="H55" s="4">
        <v>2.4</v>
      </c>
      <c r="I55" s="4">
        <v>2.7</v>
      </c>
      <c r="J55" s="4">
        <v>2.8</v>
      </c>
      <c r="K55" s="4">
        <v>2.8</v>
      </c>
      <c r="L55" s="4">
        <f t="shared" si="2"/>
        <v>2.3600000000000003</v>
      </c>
      <c r="M55" s="264">
        <v>2.7</v>
      </c>
      <c r="O55" s="189">
        <f t="shared" si="3"/>
        <v>0</v>
      </c>
      <c r="P55" s="4">
        <f t="shared" si="4"/>
        <v>0</v>
      </c>
      <c r="Q55" s="4">
        <f t="shared" si="5"/>
        <v>0</v>
      </c>
      <c r="R55" s="4">
        <f t="shared" si="6"/>
        <v>0</v>
      </c>
      <c r="S55" s="4">
        <f t="shared" si="7"/>
        <v>0</v>
      </c>
      <c r="T55" s="4">
        <f t="shared" si="8"/>
        <v>1</v>
      </c>
      <c r="U55" s="4">
        <f t="shared" si="9"/>
        <v>1</v>
      </c>
      <c r="V55" s="4">
        <f t="shared" si="10"/>
        <v>1</v>
      </c>
      <c r="W55" s="4">
        <f t="shared" si="11"/>
        <v>1</v>
      </c>
      <c r="X55" s="190">
        <f t="shared" si="12"/>
        <v>1</v>
      </c>
      <c r="AB55" s="189">
        <f t="shared" si="13"/>
        <v>0</v>
      </c>
      <c r="AC55" s="4">
        <f t="shared" si="14"/>
        <v>0</v>
      </c>
      <c r="AD55" s="4">
        <f t="shared" si="15"/>
        <v>0</v>
      </c>
      <c r="AE55" s="4">
        <f t="shared" si="16"/>
        <v>0</v>
      </c>
      <c r="AF55" s="4">
        <f t="shared" si="17"/>
        <v>0</v>
      </c>
      <c r="AG55" s="4">
        <f t="shared" si="18"/>
        <v>0</v>
      </c>
      <c r="AH55" s="4">
        <f t="shared" si="19"/>
        <v>0</v>
      </c>
      <c r="AI55" s="4">
        <f t="shared" si="20"/>
        <v>0</v>
      </c>
      <c r="AJ55" s="4">
        <f t="shared" si="21"/>
        <v>1</v>
      </c>
      <c r="AK55" s="190">
        <f t="shared" si="22"/>
        <v>1</v>
      </c>
    </row>
    <row r="56" spans="1:37">
      <c r="A56" s="204">
        <v>40299</v>
      </c>
      <c r="B56" s="4">
        <v>1.6</v>
      </c>
      <c r="C56" s="4">
        <v>1.8</v>
      </c>
      <c r="D56" s="4">
        <v>2.1</v>
      </c>
      <c r="E56" s="4">
        <v>1.9</v>
      </c>
      <c r="F56" s="4">
        <v>2.1</v>
      </c>
      <c r="G56" s="4">
        <v>2.2000000000000002</v>
      </c>
      <c r="H56" s="4">
        <v>2.2000000000000002</v>
      </c>
      <c r="I56" s="4">
        <v>2.4</v>
      </c>
      <c r="J56" s="4">
        <v>2.5</v>
      </c>
      <c r="K56" s="4">
        <v>2.6</v>
      </c>
      <c r="L56" s="4">
        <f t="shared" si="2"/>
        <v>2.1399999999999997</v>
      </c>
      <c r="M56" s="264">
        <v>2.5</v>
      </c>
      <c r="O56" s="189">
        <f t="shared" si="3"/>
        <v>0</v>
      </c>
      <c r="P56" s="4">
        <f t="shared" si="4"/>
        <v>0</v>
      </c>
      <c r="Q56" s="4">
        <f t="shared" si="5"/>
        <v>0</v>
      </c>
      <c r="R56" s="4">
        <f t="shared" si="6"/>
        <v>0</v>
      </c>
      <c r="S56" s="4">
        <f t="shared" si="7"/>
        <v>0</v>
      </c>
      <c r="T56" s="4">
        <f t="shared" si="8"/>
        <v>1</v>
      </c>
      <c r="U56" s="4">
        <f t="shared" si="9"/>
        <v>1</v>
      </c>
      <c r="V56" s="4">
        <f t="shared" si="10"/>
        <v>1</v>
      </c>
      <c r="W56" s="4">
        <f t="shared" si="11"/>
        <v>1</v>
      </c>
      <c r="X56" s="190">
        <f t="shared" si="12"/>
        <v>1</v>
      </c>
      <c r="AB56" s="189">
        <f t="shared" si="13"/>
        <v>0</v>
      </c>
      <c r="AC56" s="4">
        <f t="shared" si="14"/>
        <v>0</v>
      </c>
      <c r="AD56" s="4">
        <f t="shared" si="15"/>
        <v>0</v>
      </c>
      <c r="AE56" s="4">
        <f t="shared" si="16"/>
        <v>0</v>
      </c>
      <c r="AF56" s="4">
        <f t="shared" si="17"/>
        <v>0</v>
      </c>
      <c r="AG56" s="4">
        <f t="shared" si="18"/>
        <v>0</v>
      </c>
      <c r="AH56" s="4">
        <f t="shared" si="19"/>
        <v>0</v>
      </c>
      <c r="AI56" s="4">
        <f t="shared" si="20"/>
        <v>0</v>
      </c>
      <c r="AJ56" s="4">
        <f t="shared" si="21"/>
        <v>0</v>
      </c>
      <c r="AK56" s="190">
        <f t="shared" si="22"/>
        <v>1</v>
      </c>
    </row>
    <row r="57" spans="1:37">
      <c r="A57" s="204">
        <v>40330</v>
      </c>
      <c r="B57" s="4">
        <v>1.6</v>
      </c>
      <c r="C57" s="4">
        <v>1.8</v>
      </c>
      <c r="D57" s="4">
        <v>2</v>
      </c>
      <c r="E57" s="4">
        <v>1.9</v>
      </c>
      <c r="F57" s="4">
        <v>2</v>
      </c>
      <c r="G57" s="4">
        <v>2.1</v>
      </c>
      <c r="H57" s="4">
        <v>2.2000000000000002</v>
      </c>
      <c r="I57" s="4">
        <v>2.4</v>
      </c>
      <c r="J57" s="4">
        <v>2.5</v>
      </c>
      <c r="K57" s="4">
        <v>2.6</v>
      </c>
      <c r="L57" s="4">
        <f t="shared" si="2"/>
        <v>2.1100000000000003</v>
      </c>
      <c r="M57" s="264">
        <v>2.4</v>
      </c>
      <c r="O57" s="189">
        <f t="shared" si="3"/>
        <v>0</v>
      </c>
      <c r="P57" s="4">
        <f t="shared" si="4"/>
        <v>0</v>
      </c>
      <c r="Q57" s="4">
        <f t="shared" si="5"/>
        <v>0</v>
      </c>
      <c r="R57" s="4">
        <f t="shared" si="6"/>
        <v>0</v>
      </c>
      <c r="S57" s="4">
        <f t="shared" si="7"/>
        <v>0</v>
      </c>
      <c r="T57" s="4">
        <f t="shared" si="8"/>
        <v>0</v>
      </c>
      <c r="U57" s="4">
        <f t="shared" si="9"/>
        <v>1</v>
      </c>
      <c r="V57" s="4">
        <f t="shared" si="10"/>
        <v>1</v>
      </c>
      <c r="W57" s="4">
        <f t="shared" si="11"/>
        <v>1</v>
      </c>
      <c r="X57" s="190">
        <f t="shared" si="12"/>
        <v>1</v>
      </c>
      <c r="AB57" s="189">
        <f t="shared" si="13"/>
        <v>0</v>
      </c>
      <c r="AC57" s="4">
        <f t="shared" si="14"/>
        <v>0</v>
      </c>
      <c r="AD57" s="4">
        <f t="shared" si="15"/>
        <v>0</v>
      </c>
      <c r="AE57" s="4">
        <f t="shared" si="16"/>
        <v>0</v>
      </c>
      <c r="AF57" s="4">
        <f t="shared" si="17"/>
        <v>0</v>
      </c>
      <c r="AG57" s="4">
        <f t="shared" si="18"/>
        <v>0</v>
      </c>
      <c r="AH57" s="4">
        <f t="shared" si="19"/>
        <v>0</v>
      </c>
      <c r="AI57" s="4">
        <f t="shared" si="20"/>
        <v>0</v>
      </c>
      <c r="AJ57" s="4">
        <f t="shared" si="21"/>
        <v>1</v>
      </c>
      <c r="AK57" s="190">
        <f t="shared" si="22"/>
        <v>1</v>
      </c>
    </row>
    <row r="58" spans="1:37">
      <c r="A58" s="204">
        <v>40360</v>
      </c>
      <c r="B58" s="4">
        <v>1.7</v>
      </c>
      <c r="C58" s="4">
        <v>1.8</v>
      </c>
      <c r="D58" s="4">
        <v>2</v>
      </c>
      <c r="E58" s="4">
        <v>1.9</v>
      </c>
      <c r="F58" s="4">
        <v>2</v>
      </c>
      <c r="G58" s="4">
        <v>2.1</v>
      </c>
      <c r="H58" s="4">
        <v>2</v>
      </c>
      <c r="I58" s="4">
        <v>2.2999999999999998</v>
      </c>
      <c r="J58" s="4">
        <v>2.2999999999999998</v>
      </c>
      <c r="K58" s="4">
        <v>2.5</v>
      </c>
      <c r="L58" s="4">
        <f t="shared" si="2"/>
        <v>2.06</v>
      </c>
      <c r="M58" s="264">
        <v>2.2999999999999998</v>
      </c>
      <c r="O58" s="189">
        <f t="shared" si="3"/>
        <v>0</v>
      </c>
      <c r="P58" s="4">
        <f t="shared" si="4"/>
        <v>0</v>
      </c>
      <c r="Q58" s="4">
        <f t="shared" si="5"/>
        <v>0</v>
      </c>
      <c r="R58" s="4">
        <f t="shared" si="6"/>
        <v>0</v>
      </c>
      <c r="S58" s="4">
        <f t="shared" si="7"/>
        <v>0</v>
      </c>
      <c r="T58" s="4">
        <f t="shared" si="8"/>
        <v>1</v>
      </c>
      <c r="U58" s="4">
        <f t="shared" si="9"/>
        <v>0</v>
      </c>
      <c r="V58" s="4">
        <f t="shared" si="10"/>
        <v>1</v>
      </c>
      <c r="W58" s="4">
        <f t="shared" si="11"/>
        <v>1</v>
      </c>
      <c r="X58" s="190">
        <f t="shared" si="12"/>
        <v>1</v>
      </c>
      <c r="AB58" s="189">
        <f t="shared" si="13"/>
        <v>0</v>
      </c>
      <c r="AC58" s="4">
        <f t="shared" si="14"/>
        <v>0</v>
      </c>
      <c r="AD58" s="4">
        <f t="shared" si="15"/>
        <v>0</v>
      </c>
      <c r="AE58" s="4">
        <f t="shared" si="16"/>
        <v>0</v>
      </c>
      <c r="AF58" s="4">
        <f t="shared" si="17"/>
        <v>0</v>
      </c>
      <c r="AG58" s="4">
        <f t="shared" si="18"/>
        <v>0</v>
      </c>
      <c r="AH58" s="4">
        <f t="shared" si="19"/>
        <v>0</v>
      </c>
      <c r="AI58" s="4">
        <f t="shared" si="20"/>
        <v>0</v>
      </c>
      <c r="AJ58" s="4">
        <f t="shared" si="21"/>
        <v>0</v>
      </c>
      <c r="AK58" s="190">
        <f t="shared" si="22"/>
        <v>1</v>
      </c>
    </row>
    <row r="59" spans="1:37">
      <c r="A59" s="204">
        <v>40391</v>
      </c>
      <c r="B59" s="4">
        <v>1.9</v>
      </c>
      <c r="C59" s="4">
        <v>2</v>
      </c>
      <c r="D59" s="4">
        <v>2.2000000000000002</v>
      </c>
      <c r="E59" s="4">
        <v>2.1</v>
      </c>
      <c r="F59" s="4">
        <v>2.2000000000000002</v>
      </c>
      <c r="G59" s="4">
        <v>2.2000000000000002</v>
      </c>
      <c r="H59" s="4">
        <v>2.2000000000000002</v>
      </c>
      <c r="I59" s="4">
        <v>2.5</v>
      </c>
      <c r="J59" s="4">
        <v>2.4</v>
      </c>
      <c r="K59" s="4">
        <v>2.6</v>
      </c>
      <c r="L59" s="4">
        <f t="shared" si="2"/>
        <v>2.2299999999999995</v>
      </c>
      <c r="M59" s="264">
        <v>2.4</v>
      </c>
      <c r="O59" s="189">
        <f t="shared" si="3"/>
        <v>0</v>
      </c>
      <c r="P59" s="4">
        <f t="shared" si="4"/>
        <v>0</v>
      </c>
      <c r="Q59" s="4">
        <f t="shared" si="5"/>
        <v>0</v>
      </c>
      <c r="R59" s="4">
        <f t="shared" si="6"/>
        <v>0</v>
      </c>
      <c r="S59" s="4">
        <f t="shared" si="7"/>
        <v>0</v>
      </c>
      <c r="T59" s="4">
        <f t="shared" si="8"/>
        <v>0</v>
      </c>
      <c r="U59" s="4">
        <f t="shared" si="9"/>
        <v>0</v>
      </c>
      <c r="V59" s="4">
        <f t="shared" si="10"/>
        <v>1</v>
      </c>
      <c r="W59" s="4">
        <f t="shared" si="11"/>
        <v>1</v>
      </c>
      <c r="X59" s="190">
        <f t="shared" si="12"/>
        <v>1</v>
      </c>
      <c r="AB59" s="189">
        <f t="shared" si="13"/>
        <v>0</v>
      </c>
      <c r="AC59" s="4">
        <f t="shared" si="14"/>
        <v>0</v>
      </c>
      <c r="AD59" s="4">
        <f t="shared" si="15"/>
        <v>0</v>
      </c>
      <c r="AE59" s="4">
        <f t="shared" si="16"/>
        <v>0</v>
      </c>
      <c r="AF59" s="4">
        <f t="shared" si="17"/>
        <v>0</v>
      </c>
      <c r="AG59" s="4">
        <f t="shared" si="18"/>
        <v>0</v>
      </c>
      <c r="AH59" s="4">
        <f t="shared" si="19"/>
        <v>0</v>
      </c>
      <c r="AI59" s="4">
        <f t="shared" si="20"/>
        <v>1</v>
      </c>
      <c r="AJ59" s="4">
        <f t="shared" si="21"/>
        <v>0</v>
      </c>
      <c r="AK59" s="190">
        <f t="shared" si="22"/>
        <v>1</v>
      </c>
    </row>
    <row r="60" spans="1:37">
      <c r="A60" s="204">
        <v>40422</v>
      </c>
      <c r="B60" s="4">
        <v>1.9</v>
      </c>
      <c r="C60" s="4">
        <v>2.1</v>
      </c>
      <c r="D60" s="4">
        <v>2.2999999999999998</v>
      </c>
      <c r="E60" s="4">
        <v>2</v>
      </c>
      <c r="F60" s="4">
        <v>2.1</v>
      </c>
      <c r="G60" s="4">
        <v>2.2000000000000002</v>
      </c>
      <c r="H60" s="4">
        <v>2.1</v>
      </c>
      <c r="I60" s="4">
        <v>2.2999999999999998</v>
      </c>
      <c r="J60" s="4">
        <v>2.4</v>
      </c>
      <c r="K60" s="4">
        <v>2.5</v>
      </c>
      <c r="L60" s="4">
        <f t="shared" si="2"/>
        <v>2.19</v>
      </c>
      <c r="M60" s="264">
        <v>2.4</v>
      </c>
      <c r="O60" s="189">
        <f t="shared" si="3"/>
        <v>0</v>
      </c>
      <c r="P60" s="4">
        <f t="shared" si="4"/>
        <v>0</v>
      </c>
      <c r="Q60" s="4">
        <f t="shared" si="5"/>
        <v>1</v>
      </c>
      <c r="R60" s="4">
        <f t="shared" si="6"/>
        <v>0</v>
      </c>
      <c r="S60" s="4">
        <f t="shared" si="7"/>
        <v>0</v>
      </c>
      <c r="T60" s="4">
        <f t="shared" si="8"/>
        <v>1</v>
      </c>
      <c r="U60" s="4">
        <f t="shared" si="9"/>
        <v>0</v>
      </c>
      <c r="V60" s="4">
        <f t="shared" si="10"/>
        <v>1</v>
      </c>
      <c r="W60" s="4">
        <f t="shared" si="11"/>
        <v>1</v>
      </c>
      <c r="X60" s="190">
        <f t="shared" si="12"/>
        <v>1</v>
      </c>
      <c r="AB60" s="189">
        <f t="shared" si="13"/>
        <v>0</v>
      </c>
      <c r="AC60" s="4">
        <f t="shared" si="14"/>
        <v>0</v>
      </c>
      <c r="AD60" s="4">
        <f t="shared" si="15"/>
        <v>0</v>
      </c>
      <c r="AE60" s="4">
        <f t="shared" si="16"/>
        <v>0</v>
      </c>
      <c r="AF60" s="4">
        <f t="shared" si="17"/>
        <v>0</v>
      </c>
      <c r="AG60" s="4">
        <f t="shared" si="18"/>
        <v>0</v>
      </c>
      <c r="AH60" s="4">
        <f t="shared" si="19"/>
        <v>0</v>
      </c>
      <c r="AI60" s="4">
        <f t="shared" si="20"/>
        <v>0</v>
      </c>
      <c r="AJ60" s="4">
        <f t="shared" si="21"/>
        <v>0</v>
      </c>
      <c r="AK60" s="190">
        <f t="shared" si="22"/>
        <v>1</v>
      </c>
    </row>
    <row r="61" spans="1:37">
      <c r="A61" s="204">
        <v>40452</v>
      </c>
      <c r="B61" s="4">
        <v>2</v>
      </c>
      <c r="C61" s="4">
        <v>2.2000000000000002</v>
      </c>
      <c r="D61" s="4">
        <v>2.4</v>
      </c>
      <c r="E61" s="4">
        <v>2.2000000000000002</v>
      </c>
      <c r="F61" s="4">
        <v>2.2000000000000002</v>
      </c>
      <c r="G61" s="4">
        <v>2.2999999999999998</v>
      </c>
      <c r="H61" s="4">
        <v>2.2999999999999998</v>
      </c>
      <c r="I61" s="4">
        <v>2.5</v>
      </c>
      <c r="J61" s="4">
        <v>2.6</v>
      </c>
      <c r="K61" s="4">
        <v>2.6</v>
      </c>
      <c r="L61" s="4">
        <f t="shared" si="2"/>
        <v>2.3300000000000005</v>
      </c>
      <c r="M61" s="264">
        <v>2.5</v>
      </c>
      <c r="O61" s="189">
        <f t="shared" si="3"/>
        <v>0</v>
      </c>
      <c r="P61" s="4">
        <f t="shared" si="4"/>
        <v>0</v>
      </c>
      <c r="Q61" s="4">
        <f t="shared" si="5"/>
        <v>1</v>
      </c>
      <c r="R61" s="4">
        <f t="shared" si="6"/>
        <v>0</v>
      </c>
      <c r="S61" s="4">
        <f t="shared" si="7"/>
        <v>0</v>
      </c>
      <c r="T61" s="4">
        <f t="shared" si="8"/>
        <v>0</v>
      </c>
      <c r="U61" s="4">
        <f t="shared" si="9"/>
        <v>0</v>
      </c>
      <c r="V61" s="4">
        <f t="shared" si="10"/>
        <v>1</v>
      </c>
      <c r="W61" s="4">
        <f t="shared" si="11"/>
        <v>1</v>
      </c>
      <c r="X61" s="190">
        <f t="shared" si="12"/>
        <v>1</v>
      </c>
      <c r="AB61" s="189">
        <f t="shared" si="13"/>
        <v>0</v>
      </c>
      <c r="AC61" s="4">
        <f t="shared" si="14"/>
        <v>0</v>
      </c>
      <c r="AD61" s="4">
        <f t="shared" si="15"/>
        <v>0</v>
      </c>
      <c r="AE61" s="4">
        <f t="shared" si="16"/>
        <v>0</v>
      </c>
      <c r="AF61" s="4">
        <f t="shared" si="17"/>
        <v>0</v>
      </c>
      <c r="AG61" s="4">
        <f t="shared" si="18"/>
        <v>0</v>
      </c>
      <c r="AH61" s="4">
        <f t="shared" si="19"/>
        <v>0</v>
      </c>
      <c r="AI61" s="4">
        <f t="shared" si="20"/>
        <v>0</v>
      </c>
      <c r="AJ61" s="4">
        <f t="shared" si="21"/>
        <v>1</v>
      </c>
      <c r="AK61" s="190">
        <f t="shared" si="22"/>
        <v>1</v>
      </c>
    </row>
    <row r="62" spans="1:37">
      <c r="A62" s="204">
        <v>40483</v>
      </c>
      <c r="B62" s="4">
        <v>2.2000000000000002</v>
      </c>
      <c r="C62" s="4">
        <v>2.4</v>
      </c>
      <c r="D62" s="4">
        <v>2.6</v>
      </c>
      <c r="E62" s="4">
        <v>2.2999999999999998</v>
      </c>
      <c r="F62" s="4">
        <v>2.4</v>
      </c>
      <c r="G62" s="4">
        <v>2.5</v>
      </c>
      <c r="H62" s="4">
        <v>2.5</v>
      </c>
      <c r="I62" s="4">
        <v>2.6</v>
      </c>
      <c r="J62" s="4">
        <v>2.7</v>
      </c>
      <c r="K62" s="4">
        <v>2.7</v>
      </c>
      <c r="L62" s="4">
        <f t="shared" si="2"/>
        <v>2.4899999999999998</v>
      </c>
      <c r="M62" s="264">
        <v>2.6</v>
      </c>
      <c r="O62" s="189">
        <f t="shared" si="3"/>
        <v>0</v>
      </c>
      <c r="P62" s="4">
        <f t="shared" si="4"/>
        <v>0</v>
      </c>
      <c r="Q62" s="4">
        <f t="shared" si="5"/>
        <v>1</v>
      </c>
      <c r="R62" s="4">
        <f t="shared" si="6"/>
        <v>0</v>
      </c>
      <c r="S62" s="4">
        <f t="shared" si="7"/>
        <v>0</v>
      </c>
      <c r="T62" s="4">
        <f t="shared" si="8"/>
        <v>1</v>
      </c>
      <c r="U62" s="4">
        <f t="shared" si="9"/>
        <v>1</v>
      </c>
      <c r="V62" s="4">
        <f t="shared" si="10"/>
        <v>1</v>
      </c>
      <c r="W62" s="4">
        <f t="shared" si="11"/>
        <v>1</v>
      </c>
      <c r="X62" s="190">
        <f t="shared" si="12"/>
        <v>1</v>
      </c>
      <c r="AB62" s="189">
        <f t="shared" si="13"/>
        <v>0</v>
      </c>
      <c r="AC62" s="4">
        <f t="shared" si="14"/>
        <v>0</v>
      </c>
      <c r="AD62" s="4">
        <f t="shared" si="15"/>
        <v>0</v>
      </c>
      <c r="AE62" s="4">
        <f t="shared" si="16"/>
        <v>0</v>
      </c>
      <c r="AF62" s="4">
        <f t="shared" si="17"/>
        <v>0</v>
      </c>
      <c r="AG62" s="4">
        <f t="shared" si="18"/>
        <v>0</v>
      </c>
      <c r="AH62" s="4">
        <f t="shared" si="19"/>
        <v>0</v>
      </c>
      <c r="AI62" s="4">
        <f t="shared" si="20"/>
        <v>0</v>
      </c>
      <c r="AJ62" s="4">
        <f t="shared" si="21"/>
        <v>1</v>
      </c>
      <c r="AK62" s="190">
        <f t="shared" si="22"/>
        <v>1</v>
      </c>
    </row>
    <row r="63" spans="1:37">
      <c r="A63" s="204">
        <v>40513</v>
      </c>
      <c r="B63" s="4">
        <v>2.9</v>
      </c>
      <c r="C63" s="4">
        <v>3</v>
      </c>
      <c r="D63" s="4">
        <v>3.1</v>
      </c>
      <c r="E63" s="4">
        <v>3</v>
      </c>
      <c r="F63" s="4">
        <v>3</v>
      </c>
      <c r="G63" s="4">
        <v>3</v>
      </c>
      <c r="H63" s="4">
        <v>3</v>
      </c>
      <c r="I63" s="4">
        <v>3.2</v>
      </c>
      <c r="J63" s="4">
        <v>3.1</v>
      </c>
      <c r="K63" s="4">
        <v>3.2</v>
      </c>
      <c r="L63" s="4">
        <f t="shared" si="2"/>
        <v>3.05</v>
      </c>
      <c r="M63" s="264">
        <v>3.1</v>
      </c>
      <c r="O63" s="189">
        <f t="shared" si="3"/>
        <v>0</v>
      </c>
      <c r="P63" s="4">
        <f t="shared" si="4"/>
        <v>0</v>
      </c>
      <c r="Q63" s="4">
        <f t="shared" si="5"/>
        <v>1</v>
      </c>
      <c r="R63" s="4">
        <f t="shared" si="6"/>
        <v>0</v>
      </c>
      <c r="S63" s="4">
        <f t="shared" si="7"/>
        <v>0</v>
      </c>
      <c r="T63" s="4">
        <f t="shared" si="8"/>
        <v>0</v>
      </c>
      <c r="U63" s="4">
        <f t="shared" si="9"/>
        <v>0</v>
      </c>
      <c r="V63" s="4">
        <f t="shared" si="10"/>
        <v>1</v>
      </c>
      <c r="W63" s="4">
        <f t="shared" si="11"/>
        <v>1</v>
      </c>
      <c r="X63" s="190">
        <f t="shared" si="12"/>
        <v>1</v>
      </c>
      <c r="AB63" s="189">
        <f t="shared" si="13"/>
        <v>0</v>
      </c>
      <c r="AC63" s="4">
        <f t="shared" si="14"/>
        <v>0</v>
      </c>
      <c r="AD63" s="4">
        <f t="shared" si="15"/>
        <v>0</v>
      </c>
      <c r="AE63" s="4">
        <f t="shared" si="16"/>
        <v>0</v>
      </c>
      <c r="AF63" s="4">
        <f t="shared" si="17"/>
        <v>0</v>
      </c>
      <c r="AG63" s="4">
        <f t="shared" si="18"/>
        <v>0</v>
      </c>
      <c r="AH63" s="4">
        <f t="shared" si="19"/>
        <v>0</v>
      </c>
      <c r="AI63" s="4">
        <f t="shared" si="20"/>
        <v>1</v>
      </c>
      <c r="AJ63" s="4">
        <f t="shared" si="21"/>
        <v>0</v>
      </c>
      <c r="AK63" s="190">
        <f t="shared" si="22"/>
        <v>1</v>
      </c>
    </row>
    <row r="64" spans="1:37">
      <c r="A64" s="204">
        <v>40544</v>
      </c>
      <c r="B64" s="4">
        <v>3</v>
      </c>
      <c r="C64" s="4">
        <v>3.2</v>
      </c>
      <c r="D64" s="4">
        <v>3.4</v>
      </c>
      <c r="E64" s="4">
        <v>3.3</v>
      </c>
      <c r="F64" s="4">
        <v>3.2</v>
      </c>
      <c r="G64" s="4">
        <v>3.4</v>
      </c>
      <c r="H64" s="4">
        <v>3.3</v>
      </c>
      <c r="I64" s="4">
        <v>3.6</v>
      </c>
      <c r="J64" s="4">
        <v>3.5</v>
      </c>
      <c r="K64" s="4">
        <v>3.6</v>
      </c>
      <c r="L64" s="4">
        <f t="shared" si="2"/>
        <v>3.35</v>
      </c>
      <c r="M64" s="264">
        <v>3.4</v>
      </c>
      <c r="O64" s="189">
        <f t="shared" si="3"/>
        <v>0</v>
      </c>
      <c r="P64" s="4">
        <f t="shared" si="4"/>
        <v>0</v>
      </c>
      <c r="Q64" s="4">
        <f t="shared" si="5"/>
        <v>1</v>
      </c>
      <c r="R64" s="4">
        <f t="shared" si="6"/>
        <v>0</v>
      </c>
      <c r="S64" s="4">
        <f t="shared" si="7"/>
        <v>0</v>
      </c>
      <c r="T64" s="4">
        <f t="shared" si="8"/>
        <v>1</v>
      </c>
      <c r="U64" s="4">
        <f t="shared" si="9"/>
        <v>0</v>
      </c>
      <c r="V64" s="4">
        <f t="shared" si="10"/>
        <v>1</v>
      </c>
      <c r="W64" s="4">
        <f t="shared" si="11"/>
        <v>1</v>
      </c>
      <c r="X64" s="190">
        <f t="shared" si="12"/>
        <v>1</v>
      </c>
      <c r="AB64" s="189">
        <f t="shared" si="13"/>
        <v>0</v>
      </c>
      <c r="AC64" s="4">
        <f t="shared" si="14"/>
        <v>0</v>
      </c>
      <c r="AD64" s="4">
        <f t="shared" si="15"/>
        <v>0</v>
      </c>
      <c r="AE64" s="4">
        <f t="shared" si="16"/>
        <v>0</v>
      </c>
      <c r="AF64" s="4">
        <f t="shared" si="17"/>
        <v>0</v>
      </c>
      <c r="AG64" s="4">
        <f t="shared" si="18"/>
        <v>0</v>
      </c>
      <c r="AH64" s="4">
        <f t="shared" si="19"/>
        <v>0</v>
      </c>
      <c r="AI64" s="4">
        <f t="shared" si="20"/>
        <v>1</v>
      </c>
      <c r="AJ64" s="4">
        <f t="shared" si="21"/>
        <v>1</v>
      </c>
      <c r="AK64" s="190">
        <f t="shared" si="22"/>
        <v>1</v>
      </c>
    </row>
    <row r="65" spans="1:37">
      <c r="A65" s="204">
        <v>40575</v>
      </c>
      <c r="B65" s="4">
        <v>3.4</v>
      </c>
      <c r="C65" s="4">
        <v>3.5</v>
      </c>
      <c r="D65" s="4">
        <v>3.7</v>
      </c>
      <c r="E65" s="4">
        <v>3.7</v>
      </c>
      <c r="F65" s="4">
        <v>3.5</v>
      </c>
      <c r="G65" s="4">
        <v>3.7</v>
      </c>
      <c r="H65" s="4">
        <v>3.6</v>
      </c>
      <c r="I65" s="4">
        <v>3.9</v>
      </c>
      <c r="J65" s="4">
        <v>3.8</v>
      </c>
      <c r="K65" s="4">
        <v>3.9</v>
      </c>
      <c r="L65" s="4">
        <f t="shared" si="2"/>
        <v>3.6699999999999995</v>
      </c>
      <c r="M65" s="264">
        <v>3.7</v>
      </c>
      <c r="O65" s="189">
        <f t="shared" si="3"/>
        <v>0</v>
      </c>
      <c r="P65" s="4">
        <f t="shared" si="4"/>
        <v>0</v>
      </c>
      <c r="Q65" s="4">
        <f t="shared" si="5"/>
        <v>1</v>
      </c>
      <c r="R65" s="4">
        <f t="shared" si="6"/>
        <v>1</v>
      </c>
      <c r="S65" s="4">
        <f t="shared" si="7"/>
        <v>0</v>
      </c>
      <c r="T65" s="4">
        <f t="shared" si="8"/>
        <v>1</v>
      </c>
      <c r="U65" s="4">
        <f t="shared" si="9"/>
        <v>0</v>
      </c>
      <c r="V65" s="4">
        <f t="shared" si="10"/>
        <v>1</v>
      </c>
      <c r="W65" s="4">
        <f t="shared" si="11"/>
        <v>1</v>
      </c>
      <c r="X65" s="190">
        <f t="shared" si="12"/>
        <v>1</v>
      </c>
      <c r="AB65" s="189">
        <f t="shared" si="13"/>
        <v>0</v>
      </c>
      <c r="AC65" s="4">
        <f t="shared" si="14"/>
        <v>0</v>
      </c>
      <c r="AD65" s="4">
        <f t="shared" si="15"/>
        <v>0</v>
      </c>
      <c r="AE65" s="4">
        <f t="shared" si="16"/>
        <v>0</v>
      </c>
      <c r="AF65" s="4">
        <f t="shared" si="17"/>
        <v>0</v>
      </c>
      <c r="AG65" s="4">
        <f t="shared" si="18"/>
        <v>0</v>
      </c>
      <c r="AH65" s="4">
        <f t="shared" si="19"/>
        <v>0</v>
      </c>
      <c r="AI65" s="4">
        <f t="shared" si="20"/>
        <v>1</v>
      </c>
      <c r="AJ65" s="4">
        <f t="shared" si="21"/>
        <v>1</v>
      </c>
      <c r="AK65" s="190">
        <f t="shared" si="22"/>
        <v>1</v>
      </c>
    </row>
    <row r="66" spans="1:37">
      <c r="A66" s="204">
        <v>40603</v>
      </c>
      <c r="B66" s="4">
        <v>3.3</v>
      </c>
      <c r="C66" s="4">
        <v>3.3</v>
      </c>
      <c r="D66" s="4">
        <v>3.5</v>
      </c>
      <c r="E66" s="4">
        <v>3.5</v>
      </c>
      <c r="F66" s="4">
        <v>3.4</v>
      </c>
      <c r="G66" s="4">
        <v>3.5</v>
      </c>
      <c r="H66" s="4">
        <v>3.5</v>
      </c>
      <c r="I66" s="4">
        <v>3.7</v>
      </c>
      <c r="J66" s="4">
        <v>3.6</v>
      </c>
      <c r="K66" s="4">
        <v>3.7</v>
      </c>
      <c r="L66" s="4">
        <f t="shared" si="2"/>
        <v>3.5</v>
      </c>
      <c r="M66" s="264">
        <v>3.5</v>
      </c>
      <c r="O66" s="189">
        <f t="shared" si="3"/>
        <v>0</v>
      </c>
      <c r="P66" s="4">
        <f t="shared" si="4"/>
        <v>0</v>
      </c>
      <c r="Q66" s="4">
        <f t="shared" si="5"/>
        <v>0</v>
      </c>
      <c r="R66" s="4">
        <f t="shared" si="6"/>
        <v>0</v>
      </c>
      <c r="S66" s="4">
        <f t="shared" si="7"/>
        <v>0</v>
      </c>
      <c r="T66" s="4">
        <f t="shared" si="8"/>
        <v>0</v>
      </c>
      <c r="U66" s="4">
        <f t="shared" si="9"/>
        <v>0</v>
      </c>
      <c r="V66" s="4">
        <f t="shared" si="10"/>
        <v>1</v>
      </c>
      <c r="W66" s="4">
        <f t="shared" si="11"/>
        <v>1</v>
      </c>
      <c r="X66" s="190">
        <f t="shared" si="12"/>
        <v>1</v>
      </c>
      <c r="AB66" s="189">
        <f t="shared" si="13"/>
        <v>0</v>
      </c>
      <c r="AC66" s="4">
        <f t="shared" si="14"/>
        <v>0</v>
      </c>
      <c r="AD66" s="4">
        <f t="shared" si="15"/>
        <v>0</v>
      </c>
      <c r="AE66" s="4">
        <f t="shared" si="16"/>
        <v>0</v>
      </c>
      <c r="AF66" s="4">
        <f t="shared" si="17"/>
        <v>0</v>
      </c>
      <c r="AG66" s="4">
        <f t="shared" si="18"/>
        <v>0</v>
      </c>
      <c r="AH66" s="4">
        <f t="shared" si="19"/>
        <v>0</v>
      </c>
      <c r="AI66" s="4">
        <f t="shared" si="20"/>
        <v>1</v>
      </c>
      <c r="AJ66" s="4">
        <f t="shared" si="21"/>
        <v>1</v>
      </c>
      <c r="AK66" s="190">
        <f t="shared" si="22"/>
        <v>1</v>
      </c>
    </row>
    <row r="67" spans="1:37">
      <c r="A67" s="204">
        <v>40634</v>
      </c>
      <c r="B67" s="4">
        <v>3.8</v>
      </c>
      <c r="C67" s="4">
        <v>3.8</v>
      </c>
      <c r="D67" s="4">
        <v>3.9</v>
      </c>
      <c r="E67" s="4">
        <v>3.8</v>
      </c>
      <c r="F67" s="4">
        <v>3.7</v>
      </c>
      <c r="G67" s="4">
        <v>3.8</v>
      </c>
      <c r="H67" s="4">
        <v>3.8</v>
      </c>
      <c r="I67" s="4">
        <v>4</v>
      </c>
      <c r="J67" s="4">
        <v>3.9</v>
      </c>
      <c r="K67" s="4">
        <v>4</v>
      </c>
      <c r="L67" s="4">
        <f t="shared" si="2"/>
        <v>3.85</v>
      </c>
      <c r="M67" s="264">
        <v>3.8</v>
      </c>
      <c r="O67" s="189">
        <f t="shared" si="3"/>
        <v>0</v>
      </c>
      <c r="P67" s="4">
        <f t="shared" si="4"/>
        <v>0</v>
      </c>
      <c r="Q67" s="4">
        <f t="shared" si="5"/>
        <v>1</v>
      </c>
      <c r="R67" s="4">
        <f t="shared" si="6"/>
        <v>0</v>
      </c>
      <c r="S67" s="4">
        <f t="shared" si="7"/>
        <v>0</v>
      </c>
      <c r="T67" s="4">
        <f t="shared" si="8"/>
        <v>0</v>
      </c>
      <c r="U67" s="4">
        <f t="shared" si="9"/>
        <v>0</v>
      </c>
      <c r="V67" s="4">
        <f t="shared" si="10"/>
        <v>1</v>
      </c>
      <c r="W67" s="4">
        <f t="shared" si="11"/>
        <v>1</v>
      </c>
      <c r="X67" s="190">
        <f t="shared" si="12"/>
        <v>1</v>
      </c>
      <c r="AB67" s="189">
        <f t="shared" si="13"/>
        <v>0</v>
      </c>
      <c r="AC67" s="4">
        <f t="shared" si="14"/>
        <v>0</v>
      </c>
      <c r="AD67" s="4">
        <f t="shared" si="15"/>
        <v>1</v>
      </c>
      <c r="AE67" s="4">
        <f t="shared" si="16"/>
        <v>0</v>
      </c>
      <c r="AF67" s="4">
        <f t="shared" si="17"/>
        <v>0</v>
      </c>
      <c r="AG67" s="4">
        <f t="shared" si="18"/>
        <v>0</v>
      </c>
      <c r="AH67" s="4">
        <f t="shared" si="19"/>
        <v>0</v>
      </c>
      <c r="AI67" s="4">
        <f t="shared" si="20"/>
        <v>1</v>
      </c>
      <c r="AJ67" s="4">
        <f t="shared" si="21"/>
        <v>1</v>
      </c>
      <c r="AK67" s="190">
        <f t="shared" si="22"/>
        <v>1</v>
      </c>
    </row>
    <row r="68" spans="1:37">
      <c r="A68" s="204">
        <v>40664</v>
      </c>
      <c r="B68" s="4">
        <v>3.9</v>
      </c>
      <c r="C68" s="4">
        <v>3.9</v>
      </c>
      <c r="D68" s="4">
        <v>4</v>
      </c>
      <c r="E68" s="4">
        <v>4</v>
      </c>
      <c r="F68" s="4">
        <v>3.8</v>
      </c>
      <c r="G68" s="4">
        <v>3.9</v>
      </c>
      <c r="H68" s="4">
        <v>3.8</v>
      </c>
      <c r="I68" s="4">
        <v>4</v>
      </c>
      <c r="J68" s="4">
        <v>3.8</v>
      </c>
      <c r="K68" s="4">
        <v>3.9</v>
      </c>
      <c r="L68" s="4">
        <f t="shared" si="2"/>
        <v>3.9</v>
      </c>
      <c r="M68" s="264">
        <v>3.8</v>
      </c>
      <c r="O68" s="189">
        <f t="shared" si="3"/>
        <v>0</v>
      </c>
      <c r="P68" s="4">
        <f t="shared" si="4"/>
        <v>0</v>
      </c>
      <c r="Q68" s="4">
        <f t="shared" si="5"/>
        <v>1</v>
      </c>
      <c r="R68" s="4">
        <f t="shared" si="6"/>
        <v>1</v>
      </c>
      <c r="S68" s="4">
        <f t="shared" si="7"/>
        <v>0</v>
      </c>
      <c r="T68" s="4">
        <f t="shared" si="8"/>
        <v>0</v>
      </c>
      <c r="U68" s="4">
        <f t="shared" si="9"/>
        <v>0</v>
      </c>
      <c r="V68" s="4">
        <f t="shared" si="10"/>
        <v>1</v>
      </c>
      <c r="W68" s="4">
        <f t="shared" si="11"/>
        <v>0</v>
      </c>
      <c r="X68" s="190">
        <f t="shared" si="12"/>
        <v>0</v>
      </c>
      <c r="AB68" s="189">
        <f t="shared" si="13"/>
        <v>1</v>
      </c>
      <c r="AC68" s="4">
        <f t="shared" si="14"/>
        <v>1</v>
      </c>
      <c r="AD68" s="4">
        <f t="shared" si="15"/>
        <v>1</v>
      </c>
      <c r="AE68" s="4">
        <f t="shared" si="16"/>
        <v>1</v>
      </c>
      <c r="AF68" s="4">
        <f t="shared" si="17"/>
        <v>0</v>
      </c>
      <c r="AG68" s="4">
        <f t="shared" si="18"/>
        <v>1</v>
      </c>
      <c r="AH68" s="4">
        <f t="shared" si="19"/>
        <v>0</v>
      </c>
      <c r="AI68" s="4">
        <f t="shared" si="20"/>
        <v>1</v>
      </c>
      <c r="AJ68" s="4">
        <f t="shared" si="21"/>
        <v>0</v>
      </c>
      <c r="AK68" s="190">
        <f t="shared" si="22"/>
        <v>1</v>
      </c>
    </row>
    <row r="69" spans="1:37">
      <c r="A69" s="204">
        <v>40695</v>
      </c>
      <c r="B69" s="4">
        <v>3.8</v>
      </c>
      <c r="C69" s="4">
        <v>3.8</v>
      </c>
      <c r="D69" s="4">
        <v>3.9</v>
      </c>
      <c r="E69" s="4">
        <v>3.9</v>
      </c>
      <c r="F69" s="4">
        <v>3.7</v>
      </c>
      <c r="G69" s="4">
        <v>3.8</v>
      </c>
      <c r="H69" s="4">
        <v>3.7</v>
      </c>
      <c r="I69" s="4">
        <v>3.8</v>
      </c>
      <c r="J69" s="4">
        <v>3.7</v>
      </c>
      <c r="K69" s="4">
        <v>3.8</v>
      </c>
      <c r="L69" s="4">
        <f t="shared" ref="L69:L132" si="23">AVERAGE(B69:K69)</f>
        <v>3.79</v>
      </c>
      <c r="M69" s="264">
        <v>3.6</v>
      </c>
      <c r="O69" s="189">
        <f t="shared" ref="O69:O132" si="24">IF(B69&gt;$L69, 1, 0)</f>
        <v>1</v>
      </c>
      <c r="P69" s="4">
        <f t="shared" ref="P69:P132" si="25">IF(C69&gt;$L69, 1, 0)</f>
        <v>1</v>
      </c>
      <c r="Q69" s="4">
        <f t="shared" ref="Q69:Q132" si="26">IF(D69&gt;$L69, 1, 0)</f>
        <v>1</v>
      </c>
      <c r="R69" s="4">
        <f t="shared" ref="R69:R132" si="27">IF(E69&gt;$L69, 1, 0)</f>
        <v>1</v>
      </c>
      <c r="S69" s="4">
        <f t="shared" ref="S69:S132" si="28">IF(F69&gt;$L69, 1, 0)</f>
        <v>0</v>
      </c>
      <c r="T69" s="4">
        <f t="shared" ref="T69:T132" si="29">IF(G69&gt;$L69, 1, 0)</f>
        <v>1</v>
      </c>
      <c r="U69" s="4">
        <f t="shared" ref="U69:U132" si="30">IF(H69&gt;$L69, 1, 0)</f>
        <v>0</v>
      </c>
      <c r="V69" s="4">
        <f t="shared" ref="V69:V132" si="31">IF(I69&gt;$L69, 1, 0)</f>
        <v>1</v>
      </c>
      <c r="W69" s="4">
        <f t="shared" ref="W69:W132" si="32">IF(J69&gt;$L69, 1, 0)</f>
        <v>0</v>
      </c>
      <c r="X69" s="190">
        <f t="shared" ref="X69:X132" si="33">IF(K69&gt;$L69, 1, 0)</f>
        <v>1</v>
      </c>
      <c r="AB69" s="189">
        <f t="shared" ref="AB69:AB132" si="34">IF(B69&gt;$M69, 1, 0)</f>
        <v>1</v>
      </c>
      <c r="AC69" s="4">
        <f t="shared" ref="AC69:AC132" si="35">IF(C69&gt;$M69, 1, 0)</f>
        <v>1</v>
      </c>
      <c r="AD69" s="4">
        <f t="shared" ref="AD69:AD132" si="36">IF(D69&gt;$M69, 1, 0)</f>
        <v>1</v>
      </c>
      <c r="AE69" s="4">
        <f t="shared" ref="AE69:AE132" si="37">IF(E69&gt;$M69, 1, 0)</f>
        <v>1</v>
      </c>
      <c r="AF69" s="4">
        <f t="shared" ref="AF69:AF132" si="38">IF(F69&gt;$M69, 1, 0)</f>
        <v>1</v>
      </c>
      <c r="AG69" s="4">
        <f t="shared" ref="AG69:AG132" si="39">IF(G69&gt;$M69, 1, 0)</f>
        <v>1</v>
      </c>
      <c r="AH69" s="4">
        <f t="shared" ref="AH69:AH132" si="40">IF(H69&gt;$M69, 1, 0)</f>
        <v>1</v>
      </c>
      <c r="AI69" s="4">
        <f t="shared" ref="AI69:AI132" si="41">IF(I69&gt;$M69, 1, 0)</f>
        <v>1</v>
      </c>
      <c r="AJ69" s="4">
        <f t="shared" ref="AJ69:AJ132" si="42">IF(J69&gt;$M69, 1, 0)</f>
        <v>1</v>
      </c>
      <c r="AK69" s="190">
        <f t="shared" ref="AK69:AK132" si="43">IF(K69&gt;$M69, 1, 0)</f>
        <v>1</v>
      </c>
    </row>
    <row r="70" spans="1:37">
      <c r="A70" s="204">
        <v>40725</v>
      </c>
      <c r="B70" s="4">
        <v>4</v>
      </c>
      <c r="C70" s="4">
        <v>4</v>
      </c>
      <c r="D70" s="4">
        <v>4.0999999999999996</v>
      </c>
      <c r="E70" s="4">
        <v>4</v>
      </c>
      <c r="F70" s="4">
        <v>3.9</v>
      </c>
      <c r="G70" s="4">
        <v>4</v>
      </c>
      <c r="H70" s="4">
        <v>3.9</v>
      </c>
      <c r="I70" s="4">
        <v>3.9</v>
      </c>
      <c r="J70" s="4">
        <v>3.8</v>
      </c>
      <c r="K70" s="4">
        <v>3.9</v>
      </c>
      <c r="L70" s="4">
        <f t="shared" si="23"/>
        <v>3.9499999999999993</v>
      </c>
      <c r="M70" s="264">
        <v>3.8</v>
      </c>
      <c r="O70" s="189">
        <f t="shared" si="24"/>
        <v>1</v>
      </c>
      <c r="P70" s="4">
        <f t="shared" si="25"/>
        <v>1</v>
      </c>
      <c r="Q70" s="4">
        <f t="shared" si="26"/>
        <v>1</v>
      </c>
      <c r="R70" s="4">
        <f t="shared" si="27"/>
        <v>1</v>
      </c>
      <c r="S70" s="4">
        <f t="shared" si="28"/>
        <v>0</v>
      </c>
      <c r="T70" s="4">
        <f t="shared" si="29"/>
        <v>1</v>
      </c>
      <c r="U70" s="4">
        <f t="shared" si="30"/>
        <v>0</v>
      </c>
      <c r="V70" s="4">
        <f t="shared" si="31"/>
        <v>0</v>
      </c>
      <c r="W70" s="4">
        <f t="shared" si="32"/>
        <v>0</v>
      </c>
      <c r="X70" s="190">
        <f t="shared" si="33"/>
        <v>0</v>
      </c>
      <c r="AB70" s="189">
        <f t="shared" si="34"/>
        <v>1</v>
      </c>
      <c r="AC70" s="4">
        <f t="shared" si="35"/>
        <v>1</v>
      </c>
      <c r="AD70" s="4">
        <f t="shared" si="36"/>
        <v>1</v>
      </c>
      <c r="AE70" s="4">
        <f t="shared" si="37"/>
        <v>1</v>
      </c>
      <c r="AF70" s="4">
        <f t="shared" si="38"/>
        <v>1</v>
      </c>
      <c r="AG70" s="4">
        <f t="shared" si="39"/>
        <v>1</v>
      </c>
      <c r="AH70" s="4">
        <f t="shared" si="40"/>
        <v>1</v>
      </c>
      <c r="AI70" s="4">
        <f t="shared" si="41"/>
        <v>1</v>
      </c>
      <c r="AJ70" s="4">
        <f t="shared" si="42"/>
        <v>0</v>
      </c>
      <c r="AK70" s="190">
        <f t="shared" si="43"/>
        <v>1</v>
      </c>
    </row>
    <row r="71" spans="1:37">
      <c r="A71" s="204">
        <v>40756</v>
      </c>
      <c r="B71" s="4">
        <v>4.2</v>
      </c>
      <c r="C71" s="4">
        <v>4.2</v>
      </c>
      <c r="D71" s="4">
        <v>4.2</v>
      </c>
      <c r="E71" s="4">
        <v>4.0999999999999996</v>
      </c>
      <c r="F71" s="4">
        <v>4</v>
      </c>
      <c r="G71" s="4">
        <v>4.0999999999999996</v>
      </c>
      <c r="H71" s="4">
        <v>4</v>
      </c>
      <c r="I71" s="4">
        <v>3.9</v>
      </c>
      <c r="J71" s="4">
        <v>3.9</v>
      </c>
      <c r="K71" s="4">
        <v>3.9</v>
      </c>
      <c r="L71" s="4">
        <f t="shared" si="23"/>
        <v>4.05</v>
      </c>
      <c r="M71" s="264">
        <v>3.9</v>
      </c>
      <c r="O71" s="189">
        <f t="shared" si="24"/>
        <v>1</v>
      </c>
      <c r="P71" s="4">
        <f t="shared" si="25"/>
        <v>1</v>
      </c>
      <c r="Q71" s="4">
        <f t="shared" si="26"/>
        <v>1</v>
      </c>
      <c r="R71" s="4">
        <f t="shared" si="27"/>
        <v>1</v>
      </c>
      <c r="S71" s="4">
        <f t="shared" si="28"/>
        <v>0</v>
      </c>
      <c r="T71" s="4">
        <f t="shared" si="29"/>
        <v>1</v>
      </c>
      <c r="U71" s="4">
        <f t="shared" si="30"/>
        <v>0</v>
      </c>
      <c r="V71" s="4">
        <f t="shared" si="31"/>
        <v>0</v>
      </c>
      <c r="W71" s="4">
        <f t="shared" si="32"/>
        <v>0</v>
      </c>
      <c r="X71" s="190">
        <f t="shared" si="33"/>
        <v>0</v>
      </c>
      <c r="AB71" s="189">
        <f t="shared" si="34"/>
        <v>1</v>
      </c>
      <c r="AC71" s="4">
        <f t="shared" si="35"/>
        <v>1</v>
      </c>
      <c r="AD71" s="4">
        <f t="shared" si="36"/>
        <v>1</v>
      </c>
      <c r="AE71" s="4">
        <f t="shared" si="37"/>
        <v>1</v>
      </c>
      <c r="AF71" s="4">
        <f t="shared" si="38"/>
        <v>1</v>
      </c>
      <c r="AG71" s="4">
        <f t="shared" si="39"/>
        <v>1</v>
      </c>
      <c r="AH71" s="4">
        <f t="shared" si="40"/>
        <v>1</v>
      </c>
      <c r="AI71" s="4">
        <f t="shared" si="41"/>
        <v>0</v>
      </c>
      <c r="AJ71" s="4">
        <f t="shared" si="42"/>
        <v>0</v>
      </c>
      <c r="AK71" s="190">
        <f t="shared" si="43"/>
        <v>0</v>
      </c>
    </row>
    <row r="72" spans="1:37">
      <c r="A72" s="204">
        <v>40787</v>
      </c>
      <c r="B72" s="4">
        <v>5</v>
      </c>
      <c r="C72" s="4">
        <v>4.9000000000000004</v>
      </c>
      <c r="D72" s="4">
        <v>5</v>
      </c>
      <c r="E72" s="4">
        <v>4.9000000000000004</v>
      </c>
      <c r="F72" s="4">
        <v>4.7</v>
      </c>
      <c r="G72" s="4">
        <v>4.7</v>
      </c>
      <c r="H72" s="4">
        <v>4.5999999999999996</v>
      </c>
      <c r="I72" s="4">
        <v>4.7</v>
      </c>
      <c r="J72" s="4">
        <v>4.5</v>
      </c>
      <c r="K72" s="4">
        <v>4.5</v>
      </c>
      <c r="L72" s="4">
        <f t="shared" si="23"/>
        <v>4.75</v>
      </c>
      <c r="M72" s="264">
        <v>4.5</v>
      </c>
      <c r="O72" s="189">
        <f t="shared" si="24"/>
        <v>1</v>
      </c>
      <c r="P72" s="4">
        <f t="shared" si="25"/>
        <v>1</v>
      </c>
      <c r="Q72" s="4">
        <f t="shared" si="26"/>
        <v>1</v>
      </c>
      <c r="R72" s="4">
        <f t="shared" si="27"/>
        <v>1</v>
      </c>
      <c r="S72" s="4">
        <f t="shared" si="28"/>
        <v>0</v>
      </c>
      <c r="T72" s="4">
        <f t="shared" si="29"/>
        <v>0</v>
      </c>
      <c r="U72" s="4">
        <f t="shared" si="30"/>
        <v>0</v>
      </c>
      <c r="V72" s="4">
        <f t="shared" si="31"/>
        <v>0</v>
      </c>
      <c r="W72" s="4">
        <f t="shared" si="32"/>
        <v>0</v>
      </c>
      <c r="X72" s="190">
        <f t="shared" si="33"/>
        <v>0</v>
      </c>
      <c r="AB72" s="189">
        <f t="shared" si="34"/>
        <v>1</v>
      </c>
      <c r="AC72" s="4">
        <f t="shared" si="35"/>
        <v>1</v>
      </c>
      <c r="AD72" s="4">
        <f t="shared" si="36"/>
        <v>1</v>
      </c>
      <c r="AE72" s="4">
        <f t="shared" si="37"/>
        <v>1</v>
      </c>
      <c r="AF72" s="4">
        <f t="shared" si="38"/>
        <v>1</v>
      </c>
      <c r="AG72" s="4">
        <f t="shared" si="39"/>
        <v>1</v>
      </c>
      <c r="AH72" s="4">
        <f t="shared" si="40"/>
        <v>1</v>
      </c>
      <c r="AI72" s="4">
        <f t="shared" si="41"/>
        <v>1</v>
      </c>
      <c r="AJ72" s="4">
        <f t="shared" si="42"/>
        <v>0</v>
      </c>
      <c r="AK72" s="190">
        <f t="shared" si="43"/>
        <v>0</v>
      </c>
    </row>
    <row r="73" spans="1:37">
      <c r="A73" s="204">
        <v>40817</v>
      </c>
      <c r="B73" s="4">
        <v>4.8</v>
      </c>
      <c r="C73" s="4">
        <v>4.7</v>
      </c>
      <c r="D73" s="4">
        <v>4.9000000000000004</v>
      </c>
      <c r="E73" s="4">
        <v>4.7</v>
      </c>
      <c r="F73" s="4">
        <v>4.5</v>
      </c>
      <c r="G73" s="4">
        <v>4.5</v>
      </c>
      <c r="H73" s="4">
        <v>4.4000000000000004</v>
      </c>
      <c r="I73" s="4">
        <v>4.5</v>
      </c>
      <c r="J73" s="4">
        <v>4.3</v>
      </c>
      <c r="K73" s="4">
        <v>4.3</v>
      </c>
      <c r="L73" s="4">
        <f t="shared" si="23"/>
        <v>4.5599999999999996</v>
      </c>
      <c r="M73" s="264">
        <v>4.3</v>
      </c>
      <c r="O73" s="189">
        <f t="shared" si="24"/>
        <v>1</v>
      </c>
      <c r="P73" s="4">
        <f t="shared" si="25"/>
        <v>1</v>
      </c>
      <c r="Q73" s="4">
        <f t="shared" si="26"/>
        <v>1</v>
      </c>
      <c r="R73" s="4">
        <f t="shared" si="27"/>
        <v>1</v>
      </c>
      <c r="S73" s="4">
        <f t="shared" si="28"/>
        <v>0</v>
      </c>
      <c r="T73" s="4">
        <f t="shared" si="29"/>
        <v>0</v>
      </c>
      <c r="U73" s="4">
        <f t="shared" si="30"/>
        <v>0</v>
      </c>
      <c r="V73" s="4">
        <f t="shared" si="31"/>
        <v>0</v>
      </c>
      <c r="W73" s="4">
        <f t="shared" si="32"/>
        <v>0</v>
      </c>
      <c r="X73" s="190">
        <f t="shared" si="33"/>
        <v>0</v>
      </c>
      <c r="AB73" s="189">
        <f t="shared" si="34"/>
        <v>1</v>
      </c>
      <c r="AC73" s="4">
        <f t="shared" si="35"/>
        <v>1</v>
      </c>
      <c r="AD73" s="4">
        <f t="shared" si="36"/>
        <v>1</v>
      </c>
      <c r="AE73" s="4">
        <f t="shared" si="37"/>
        <v>1</v>
      </c>
      <c r="AF73" s="4">
        <f t="shared" si="38"/>
        <v>1</v>
      </c>
      <c r="AG73" s="4">
        <f t="shared" si="39"/>
        <v>1</v>
      </c>
      <c r="AH73" s="4">
        <f t="shared" si="40"/>
        <v>1</v>
      </c>
      <c r="AI73" s="4">
        <f t="shared" si="41"/>
        <v>1</v>
      </c>
      <c r="AJ73" s="4">
        <f t="shared" si="42"/>
        <v>0</v>
      </c>
      <c r="AK73" s="190">
        <f t="shared" si="43"/>
        <v>0</v>
      </c>
    </row>
    <row r="74" spans="1:37">
      <c r="A74" s="204">
        <v>40848</v>
      </c>
      <c r="B74" s="4">
        <v>4.7</v>
      </c>
      <c r="C74" s="4">
        <v>4.5</v>
      </c>
      <c r="D74" s="4">
        <v>4.7</v>
      </c>
      <c r="E74" s="4">
        <v>4.5999999999999996</v>
      </c>
      <c r="F74" s="4">
        <v>4.3</v>
      </c>
      <c r="G74" s="4">
        <v>4.3</v>
      </c>
      <c r="H74" s="4">
        <v>4.2</v>
      </c>
      <c r="I74" s="4">
        <v>4.3</v>
      </c>
      <c r="J74" s="4">
        <v>4.0999999999999996</v>
      </c>
      <c r="K74" s="4">
        <v>4.2</v>
      </c>
      <c r="L74" s="4">
        <f t="shared" si="23"/>
        <v>4.3900000000000006</v>
      </c>
      <c r="M74" s="264">
        <v>4.0999999999999996</v>
      </c>
      <c r="O74" s="189">
        <f t="shared" si="24"/>
        <v>1</v>
      </c>
      <c r="P74" s="4">
        <f t="shared" si="25"/>
        <v>1</v>
      </c>
      <c r="Q74" s="4">
        <f t="shared" si="26"/>
        <v>1</v>
      </c>
      <c r="R74" s="4">
        <f t="shared" si="27"/>
        <v>1</v>
      </c>
      <c r="S74" s="4">
        <f t="shared" si="28"/>
        <v>0</v>
      </c>
      <c r="T74" s="4">
        <f t="shared" si="29"/>
        <v>0</v>
      </c>
      <c r="U74" s="4">
        <f t="shared" si="30"/>
        <v>0</v>
      </c>
      <c r="V74" s="4">
        <f t="shared" si="31"/>
        <v>0</v>
      </c>
      <c r="W74" s="4">
        <f t="shared" si="32"/>
        <v>0</v>
      </c>
      <c r="X74" s="190">
        <f t="shared" si="33"/>
        <v>0</v>
      </c>
      <c r="AB74" s="189">
        <f t="shared" si="34"/>
        <v>1</v>
      </c>
      <c r="AC74" s="4">
        <f t="shared" si="35"/>
        <v>1</v>
      </c>
      <c r="AD74" s="4">
        <f t="shared" si="36"/>
        <v>1</v>
      </c>
      <c r="AE74" s="4">
        <f t="shared" si="37"/>
        <v>1</v>
      </c>
      <c r="AF74" s="4">
        <f t="shared" si="38"/>
        <v>1</v>
      </c>
      <c r="AG74" s="4">
        <f t="shared" si="39"/>
        <v>1</v>
      </c>
      <c r="AH74" s="4">
        <f t="shared" si="40"/>
        <v>1</v>
      </c>
      <c r="AI74" s="4">
        <f t="shared" si="41"/>
        <v>1</v>
      </c>
      <c r="AJ74" s="4">
        <f t="shared" si="42"/>
        <v>0</v>
      </c>
      <c r="AK74" s="190">
        <f t="shared" si="43"/>
        <v>1</v>
      </c>
    </row>
    <row r="75" spans="1:37">
      <c r="A75" s="204">
        <v>40878</v>
      </c>
      <c r="B75" s="4">
        <v>4.3</v>
      </c>
      <c r="C75" s="4">
        <v>4.2</v>
      </c>
      <c r="D75" s="4">
        <v>4.2</v>
      </c>
      <c r="E75" s="4">
        <v>4.0999999999999996</v>
      </c>
      <c r="F75" s="4">
        <v>4</v>
      </c>
      <c r="G75" s="4">
        <v>3.9</v>
      </c>
      <c r="H75" s="4">
        <v>3.9</v>
      </c>
      <c r="I75" s="4">
        <v>3.7</v>
      </c>
      <c r="J75" s="4">
        <v>3.7</v>
      </c>
      <c r="K75" s="4">
        <v>3.7</v>
      </c>
      <c r="L75" s="4">
        <f t="shared" si="23"/>
        <v>3.97</v>
      </c>
      <c r="M75" s="264">
        <v>3.7</v>
      </c>
      <c r="O75" s="189">
        <f t="shared" si="24"/>
        <v>1</v>
      </c>
      <c r="P75" s="4">
        <f t="shared" si="25"/>
        <v>1</v>
      </c>
      <c r="Q75" s="4">
        <f t="shared" si="26"/>
        <v>1</v>
      </c>
      <c r="R75" s="4">
        <f t="shared" si="27"/>
        <v>1</v>
      </c>
      <c r="S75" s="4">
        <f t="shared" si="28"/>
        <v>1</v>
      </c>
      <c r="T75" s="4">
        <f t="shared" si="29"/>
        <v>0</v>
      </c>
      <c r="U75" s="4">
        <f t="shared" si="30"/>
        <v>0</v>
      </c>
      <c r="V75" s="4">
        <f t="shared" si="31"/>
        <v>0</v>
      </c>
      <c r="W75" s="4">
        <f t="shared" si="32"/>
        <v>0</v>
      </c>
      <c r="X75" s="190">
        <f t="shared" si="33"/>
        <v>0</v>
      </c>
      <c r="AB75" s="189">
        <f t="shared" si="34"/>
        <v>1</v>
      </c>
      <c r="AC75" s="4">
        <f t="shared" si="35"/>
        <v>1</v>
      </c>
      <c r="AD75" s="4">
        <f t="shared" si="36"/>
        <v>1</v>
      </c>
      <c r="AE75" s="4">
        <f t="shared" si="37"/>
        <v>1</v>
      </c>
      <c r="AF75" s="4">
        <f t="shared" si="38"/>
        <v>1</v>
      </c>
      <c r="AG75" s="4">
        <f t="shared" si="39"/>
        <v>1</v>
      </c>
      <c r="AH75" s="4">
        <f t="shared" si="40"/>
        <v>1</v>
      </c>
      <c r="AI75" s="4">
        <f t="shared" si="41"/>
        <v>0</v>
      </c>
      <c r="AJ75" s="4">
        <f t="shared" si="42"/>
        <v>0</v>
      </c>
      <c r="AK75" s="190">
        <f t="shared" si="43"/>
        <v>0</v>
      </c>
    </row>
    <row r="76" spans="1:37">
      <c r="A76" s="204">
        <v>40909</v>
      </c>
      <c r="B76" s="4">
        <v>4.0999999999999996</v>
      </c>
      <c r="C76" s="4">
        <v>3.8</v>
      </c>
      <c r="D76" s="4">
        <v>3.8</v>
      </c>
      <c r="E76" s="4">
        <v>3.5</v>
      </c>
      <c r="F76" s="4">
        <v>3.5</v>
      </c>
      <c r="G76" s="4">
        <v>3.6</v>
      </c>
      <c r="H76" s="4">
        <v>3.4</v>
      </c>
      <c r="I76" s="4">
        <v>3.2</v>
      </c>
      <c r="J76" s="4">
        <v>3</v>
      </c>
      <c r="K76" s="4">
        <v>3.2</v>
      </c>
      <c r="L76" s="4">
        <f t="shared" si="23"/>
        <v>3.5100000000000002</v>
      </c>
      <c r="M76" s="264">
        <v>3.2</v>
      </c>
      <c r="O76" s="189">
        <f t="shared" si="24"/>
        <v>1</v>
      </c>
      <c r="P76" s="4">
        <f t="shared" si="25"/>
        <v>1</v>
      </c>
      <c r="Q76" s="4">
        <f t="shared" si="26"/>
        <v>1</v>
      </c>
      <c r="R76" s="4">
        <f t="shared" si="27"/>
        <v>0</v>
      </c>
      <c r="S76" s="4">
        <f t="shared" si="28"/>
        <v>0</v>
      </c>
      <c r="T76" s="4">
        <f t="shared" si="29"/>
        <v>1</v>
      </c>
      <c r="U76" s="4">
        <f t="shared" si="30"/>
        <v>0</v>
      </c>
      <c r="V76" s="4">
        <f t="shared" si="31"/>
        <v>0</v>
      </c>
      <c r="W76" s="4">
        <f t="shared" si="32"/>
        <v>0</v>
      </c>
      <c r="X76" s="190">
        <f t="shared" si="33"/>
        <v>0</v>
      </c>
      <c r="AB76" s="189">
        <f t="shared" si="34"/>
        <v>1</v>
      </c>
      <c r="AC76" s="4">
        <f t="shared" si="35"/>
        <v>1</v>
      </c>
      <c r="AD76" s="4">
        <f t="shared" si="36"/>
        <v>1</v>
      </c>
      <c r="AE76" s="4">
        <f t="shared" si="37"/>
        <v>1</v>
      </c>
      <c r="AF76" s="4">
        <f t="shared" si="38"/>
        <v>1</v>
      </c>
      <c r="AG76" s="4">
        <f t="shared" si="39"/>
        <v>1</v>
      </c>
      <c r="AH76" s="4">
        <f t="shared" si="40"/>
        <v>1</v>
      </c>
      <c r="AI76" s="4">
        <f t="shared" si="41"/>
        <v>0</v>
      </c>
      <c r="AJ76" s="4">
        <f t="shared" si="42"/>
        <v>0</v>
      </c>
      <c r="AK76" s="190">
        <f t="shared" si="43"/>
        <v>0</v>
      </c>
    </row>
    <row r="77" spans="1:37">
      <c r="A77" s="204">
        <v>40940</v>
      </c>
      <c r="B77" s="4">
        <v>3.9</v>
      </c>
      <c r="C77" s="4">
        <v>3.7</v>
      </c>
      <c r="D77" s="4">
        <v>3.7</v>
      </c>
      <c r="E77" s="4">
        <v>3.4</v>
      </c>
      <c r="F77" s="4">
        <v>3.4</v>
      </c>
      <c r="G77" s="4">
        <v>3.4</v>
      </c>
      <c r="H77" s="4">
        <v>3.3</v>
      </c>
      <c r="I77" s="4">
        <v>3.2</v>
      </c>
      <c r="J77" s="4">
        <v>2.9</v>
      </c>
      <c r="K77" s="4">
        <v>3.1</v>
      </c>
      <c r="L77" s="4">
        <f t="shared" si="23"/>
        <v>3.4</v>
      </c>
      <c r="M77" s="264">
        <v>3.1</v>
      </c>
      <c r="O77" s="189">
        <f t="shared" si="24"/>
        <v>1</v>
      </c>
      <c r="P77" s="4">
        <f t="shared" si="25"/>
        <v>1</v>
      </c>
      <c r="Q77" s="4">
        <f t="shared" si="26"/>
        <v>1</v>
      </c>
      <c r="R77" s="4">
        <f t="shared" si="27"/>
        <v>0</v>
      </c>
      <c r="S77" s="4">
        <f t="shared" si="28"/>
        <v>0</v>
      </c>
      <c r="T77" s="4">
        <f t="shared" si="29"/>
        <v>0</v>
      </c>
      <c r="U77" s="4">
        <f t="shared" si="30"/>
        <v>0</v>
      </c>
      <c r="V77" s="4">
        <f t="shared" si="31"/>
        <v>0</v>
      </c>
      <c r="W77" s="4">
        <f t="shared" si="32"/>
        <v>0</v>
      </c>
      <c r="X77" s="190">
        <f t="shared" si="33"/>
        <v>0</v>
      </c>
      <c r="AB77" s="189">
        <f t="shared" si="34"/>
        <v>1</v>
      </c>
      <c r="AC77" s="4">
        <f t="shared" si="35"/>
        <v>1</v>
      </c>
      <c r="AD77" s="4">
        <f t="shared" si="36"/>
        <v>1</v>
      </c>
      <c r="AE77" s="4">
        <f t="shared" si="37"/>
        <v>1</v>
      </c>
      <c r="AF77" s="4">
        <f t="shared" si="38"/>
        <v>1</v>
      </c>
      <c r="AG77" s="4">
        <f t="shared" si="39"/>
        <v>1</v>
      </c>
      <c r="AH77" s="4">
        <f t="shared" si="40"/>
        <v>1</v>
      </c>
      <c r="AI77" s="4">
        <f t="shared" si="41"/>
        <v>1</v>
      </c>
      <c r="AJ77" s="4">
        <f t="shared" si="42"/>
        <v>0</v>
      </c>
      <c r="AK77" s="190">
        <f t="shared" si="43"/>
        <v>0</v>
      </c>
    </row>
    <row r="78" spans="1:37">
      <c r="A78" s="204">
        <v>40969</v>
      </c>
      <c r="B78" s="4">
        <v>3.9</v>
      </c>
      <c r="C78" s="4">
        <v>3.7</v>
      </c>
      <c r="D78" s="4">
        <v>3.7</v>
      </c>
      <c r="E78" s="4">
        <v>3.4</v>
      </c>
      <c r="F78" s="4">
        <v>3.4</v>
      </c>
      <c r="G78" s="4">
        <v>3.4</v>
      </c>
      <c r="H78" s="4">
        <v>3.3</v>
      </c>
      <c r="I78" s="4">
        <v>3.2</v>
      </c>
      <c r="J78" s="4">
        <v>2.9</v>
      </c>
      <c r="K78" s="4">
        <v>3</v>
      </c>
      <c r="L78" s="4">
        <f t="shared" si="23"/>
        <v>3.3899999999999997</v>
      </c>
      <c r="M78" s="264">
        <v>3.1</v>
      </c>
      <c r="O78" s="189">
        <f t="shared" si="24"/>
        <v>1</v>
      </c>
      <c r="P78" s="4">
        <f t="shared" si="25"/>
        <v>1</v>
      </c>
      <c r="Q78" s="4">
        <f t="shared" si="26"/>
        <v>1</v>
      </c>
      <c r="R78" s="4">
        <f t="shared" si="27"/>
        <v>1</v>
      </c>
      <c r="S78" s="4">
        <f t="shared" si="28"/>
        <v>1</v>
      </c>
      <c r="T78" s="4">
        <f t="shared" si="29"/>
        <v>1</v>
      </c>
      <c r="U78" s="4">
        <f t="shared" si="30"/>
        <v>0</v>
      </c>
      <c r="V78" s="4">
        <f t="shared" si="31"/>
        <v>0</v>
      </c>
      <c r="W78" s="4">
        <f t="shared" si="32"/>
        <v>0</v>
      </c>
      <c r="X78" s="190">
        <f t="shared" si="33"/>
        <v>0</v>
      </c>
      <c r="AB78" s="189">
        <f t="shared" si="34"/>
        <v>1</v>
      </c>
      <c r="AC78" s="4">
        <f t="shared" si="35"/>
        <v>1</v>
      </c>
      <c r="AD78" s="4">
        <f t="shared" si="36"/>
        <v>1</v>
      </c>
      <c r="AE78" s="4">
        <f t="shared" si="37"/>
        <v>1</v>
      </c>
      <c r="AF78" s="4">
        <f t="shared" si="38"/>
        <v>1</v>
      </c>
      <c r="AG78" s="4">
        <f t="shared" si="39"/>
        <v>1</v>
      </c>
      <c r="AH78" s="4">
        <f t="shared" si="40"/>
        <v>1</v>
      </c>
      <c r="AI78" s="4">
        <f t="shared" si="41"/>
        <v>1</v>
      </c>
      <c r="AJ78" s="4">
        <f t="shared" si="42"/>
        <v>0</v>
      </c>
      <c r="AK78" s="190">
        <f t="shared" si="43"/>
        <v>0</v>
      </c>
    </row>
    <row r="79" spans="1:37">
      <c r="A79" s="204">
        <v>41000</v>
      </c>
      <c r="B79" s="4">
        <v>3.5</v>
      </c>
      <c r="C79" s="4">
        <v>3.4</v>
      </c>
      <c r="D79" s="4">
        <v>3.4</v>
      </c>
      <c r="E79" s="4">
        <v>3.1</v>
      </c>
      <c r="F79" s="4">
        <v>3.1</v>
      </c>
      <c r="G79" s="4">
        <v>3.1</v>
      </c>
      <c r="H79" s="4">
        <v>2.9</v>
      </c>
      <c r="I79" s="4">
        <v>2.8</v>
      </c>
      <c r="J79" s="4">
        <v>2.6</v>
      </c>
      <c r="K79" s="4">
        <v>2.7</v>
      </c>
      <c r="L79" s="4">
        <f t="shared" si="23"/>
        <v>3.06</v>
      </c>
      <c r="M79" s="264">
        <v>2.8</v>
      </c>
      <c r="O79" s="189">
        <f t="shared" si="24"/>
        <v>1</v>
      </c>
      <c r="P79" s="4">
        <f t="shared" si="25"/>
        <v>1</v>
      </c>
      <c r="Q79" s="4">
        <f t="shared" si="26"/>
        <v>1</v>
      </c>
      <c r="R79" s="4">
        <f t="shared" si="27"/>
        <v>1</v>
      </c>
      <c r="S79" s="4">
        <f t="shared" si="28"/>
        <v>1</v>
      </c>
      <c r="T79" s="4">
        <f t="shared" si="29"/>
        <v>1</v>
      </c>
      <c r="U79" s="4">
        <f t="shared" si="30"/>
        <v>0</v>
      </c>
      <c r="V79" s="4">
        <f t="shared" si="31"/>
        <v>0</v>
      </c>
      <c r="W79" s="4">
        <f t="shared" si="32"/>
        <v>0</v>
      </c>
      <c r="X79" s="190">
        <f t="shared" si="33"/>
        <v>0</v>
      </c>
      <c r="AB79" s="189">
        <f t="shared" si="34"/>
        <v>1</v>
      </c>
      <c r="AC79" s="4">
        <f t="shared" si="35"/>
        <v>1</v>
      </c>
      <c r="AD79" s="4">
        <f t="shared" si="36"/>
        <v>1</v>
      </c>
      <c r="AE79" s="4">
        <f t="shared" si="37"/>
        <v>1</v>
      </c>
      <c r="AF79" s="4">
        <f t="shared" si="38"/>
        <v>1</v>
      </c>
      <c r="AG79" s="4">
        <f t="shared" si="39"/>
        <v>1</v>
      </c>
      <c r="AH79" s="4">
        <f t="shared" si="40"/>
        <v>1</v>
      </c>
      <c r="AI79" s="4">
        <f t="shared" si="41"/>
        <v>0</v>
      </c>
      <c r="AJ79" s="4">
        <f t="shared" si="42"/>
        <v>0</v>
      </c>
      <c r="AK79" s="190">
        <f t="shared" si="43"/>
        <v>0</v>
      </c>
    </row>
    <row r="80" spans="1:37">
      <c r="A80" s="204">
        <v>41030</v>
      </c>
      <c r="B80" s="4">
        <v>3.3</v>
      </c>
      <c r="C80" s="4">
        <v>3.1</v>
      </c>
      <c r="D80" s="4">
        <v>3.2</v>
      </c>
      <c r="E80" s="4">
        <v>2.8</v>
      </c>
      <c r="F80" s="4">
        <v>2.9</v>
      </c>
      <c r="G80" s="4">
        <v>2.8</v>
      </c>
      <c r="H80" s="4">
        <v>2.6</v>
      </c>
      <c r="I80" s="4">
        <v>2.6</v>
      </c>
      <c r="J80" s="4">
        <v>2.4</v>
      </c>
      <c r="K80" s="4">
        <v>2.5</v>
      </c>
      <c r="L80" s="4">
        <f t="shared" si="23"/>
        <v>2.8200000000000003</v>
      </c>
      <c r="M80" s="264">
        <v>2.5</v>
      </c>
      <c r="O80" s="189">
        <f t="shared" si="24"/>
        <v>1</v>
      </c>
      <c r="P80" s="4">
        <f t="shared" si="25"/>
        <v>1</v>
      </c>
      <c r="Q80" s="4">
        <f t="shared" si="26"/>
        <v>1</v>
      </c>
      <c r="R80" s="4">
        <f t="shared" si="27"/>
        <v>0</v>
      </c>
      <c r="S80" s="4">
        <f t="shared" si="28"/>
        <v>1</v>
      </c>
      <c r="T80" s="4">
        <f t="shared" si="29"/>
        <v>0</v>
      </c>
      <c r="U80" s="4">
        <f t="shared" si="30"/>
        <v>0</v>
      </c>
      <c r="V80" s="4">
        <f t="shared" si="31"/>
        <v>0</v>
      </c>
      <c r="W80" s="4">
        <f t="shared" si="32"/>
        <v>0</v>
      </c>
      <c r="X80" s="190">
        <f t="shared" si="33"/>
        <v>0</v>
      </c>
      <c r="AB80" s="189">
        <f t="shared" si="34"/>
        <v>1</v>
      </c>
      <c r="AC80" s="4">
        <f t="shared" si="35"/>
        <v>1</v>
      </c>
      <c r="AD80" s="4">
        <f t="shared" si="36"/>
        <v>1</v>
      </c>
      <c r="AE80" s="4">
        <f t="shared" si="37"/>
        <v>1</v>
      </c>
      <c r="AF80" s="4">
        <f t="shared" si="38"/>
        <v>1</v>
      </c>
      <c r="AG80" s="4">
        <f t="shared" si="39"/>
        <v>1</v>
      </c>
      <c r="AH80" s="4">
        <f t="shared" si="40"/>
        <v>1</v>
      </c>
      <c r="AI80" s="4">
        <f t="shared" si="41"/>
        <v>1</v>
      </c>
      <c r="AJ80" s="4">
        <f t="shared" si="42"/>
        <v>0</v>
      </c>
      <c r="AK80" s="190">
        <f t="shared" si="43"/>
        <v>0</v>
      </c>
    </row>
    <row r="81" spans="1:37">
      <c r="A81" s="204">
        <v>41061</v>
      </c>
      <c r="B81" s="4">
        <v>3</v>
      </c>
      <c r="C81" s="4">
        <v>2.8</v>
      </c>
      <c r="D81" s="4">
        <v>2.9</v>
      </c>
      <c r="E81" s="4">
        <v>2.5</v>
      </c>
      <c r="F81" s="4">
        <v>2.6</v>
      </c>
      <c r="G81" s="4">
        <v>2.5</v>
      </c>
      <c r="H81" s="4">
        <v>2.2999999999999998</v>
      </c>
      <c r="I81" s="4">
        <v>2.2999999999999998</v>
      </c>
      <c r="J81" s="4">
        <v>2.2000000000000002</v>
      </c>
      <c r="K81" s="4">
        <v>2.2999999999999998</v>
      </c>
      <c r="L81" s="4">
        <f t="shared" si="23"/>
        <v>2.54</v>
      </c>
      <c r="M81" s="264">
        <v>2.2999999999999998</v>
      </c>
      <c r="O81" s="189">
        <f t="shared" si="24"/>
        <v>1</v>
      </c>
      <c r="P81" s="4">
        <f t="shared" si="25"/>
        <v>1</v>
      </c>
      <c r="Q81" s="4">
        <f t="shared" si="26"/>
        <v>1</v>
      </c>
      <c r="R81" s="4">
        <f t="shared" si="27"/>
        <v>0</v>
      </c>
      <c r="S81" s="4">
        <f t="shared" si="28"/>
        <v>1</v>
      </c>
      <c r="T81" s="4">
        <f t="shared" si="29"/>
        <v>0</v>
      </c>
      <c r="U81" s="4">
        <f t="shared" si="30"/>
        <v>0</v>
      </c>
      <c r="V81" s="4">
        <f t="shared" si="31"/>
        <v>0</v>
      </c>
      <c r="W81" s="4">
        <f t="shared" si="32"/>
        <v>0</v>
      </c>
      <c r="X81" s="190">
        <f t="shared" si="33"/>
        <v>0</v>
      </c>
      <c r="AB81" s="189">
        <f t="shared" si="34"/>
        <v>1</v>
      </c>
      <c r="AC81" s="4">
        <f t="shared" si="35"/>
        <v>1</v>
      </c>
      <c r="AD81" s="4">
        <f t="shared" si="36"/>
        <v>1</v>
      </c>
      <c r="AE81" s="4">
        <f t="shared" si="37"/>
        <v>1</v>
      </c>
      <c r="AF81" s="4">
        <f t="shared" si="38"/>
        <v>1</v>
      </c>
      <c r="AG81" s="4">
        <f t="shared" si="39"/>
        <v>1</v>
      </c>
      <c r="AH81" s="4">
        <f t="shared" si="40"/>
        <v>0</v>
      </c>
      <c r="AI81" s="4">
        <f t="shared" si="41"/>
        <v>0</v>
      </c>
      <c r="AJ81" s="4">
        <f t="shared" si="42"/>
        <v>0</v>
      </c>
      <c r="AK81" s="190">
        <f t="shared" si="43"/>
        <v>0</v>
      </c>
    </row>
    <row r="82" spans="1:37">
      <c r="A82" s="204">
        <v>41091</v>
      </c>
      <c r="B82" s="4">
        <v>2.9</v>
      </c>
      <c r="C82" s="4">
        <v>2.8</v>
      </c>
      <c r="D82" s="4">
        <v>2.8</v>
      </c>
      <c r="E82" s="4">
        <v>2.6</v>
      </c>
      <c r="F82" s="4">
        <v>2.5</v>
      </c>
      <c r="G82" s="4">
        <v>2.5</v>
      </c>
      <c r="H82" s="4">
        <v>2.2999999999999998</v>
      </c>
      <c r="I82" s="4">
        <v>2.2000000000000002</v>
      </c>
      <c r="J82" s="4">
        <v>2.2999999999999998</v>
      </c>
      <c r="K82" s="4">
        <v>2.2999999999999998</v>
      </c>
      <c r="L82" s="4">
        <f t="shared" si="23"/>
        <v>2.5200000000000005</v>
      </c>
      <c r="M82" s="264">
        <v>2.4</v>
      </c>
      <c r="O82" s="189">
        <f t="shared" si="24"/>
        <v>1</v>
      </c>
      <c r="P82" s="4">
        <f t="shared" si="25"/>
        <v>1</v>
      </c>
      <c r="Q82" s="4">
        <f t="shared" si="26"/>
        <v>1</v>
      </c>
      <c r="R82" s="4">
        <f t="shared" si="27"/>
        <v>1</v>
      </c>
      <c r="S82" s="4">
        <f t="shared" si="28"/>
        <v>0</v>
      </c>
      <c r="T82" s="4">
        <f t="shared" si="29"/>
        <v>0</v>
      </c>
      <c r="U82" s="4">
        <f t="shared" si="30"/>
        <v>0</v>
      </c>
      <c r="V82" s="4">
        <f t="shared" si="31"/>
        <v>0</v>
      </c>
      <c r="W82" s="4">
        <f t="shared" si="32"/>
        <v>0</v>
      </c>
      <c r="X82" s="190">
        <f t="shared" si="33"/>
        <v>0</v>
      </c>
      <c r="AB82" s="189">
        <f t="shared" si="34"/>
        <v>1</v>
      </c>
      <c r="AC82" s="4">
        <f t="shared" si="35"/>
        <v>1</v>
      </c>
      <c r="AD82" s="4">
        <f t="shared" si="36"/>
        <v>1</v>
      </c>
      <c r="AE82" s="4">
        <f t="shared" si="37"/>
        <v>1</v>
      </c>
      <c r="AF82" s="4">
        <f t="shared" si="38"/>
        <v>1</v>
      </c>
      <c r="AG82" s="4">
        <f t="shared" si="39"/>
        <v>1</v>
      </c>
      <c r="AH82" s="4">
        <f t="shared" si="40"/>
        <v>0</v>
      </c>
      <c r="AI82" s="4">
        <f t="shared" si="41"/>
        <v>0</v>
      </c>
      <c r="AJ82" s="4">
        <f t="shared" si="42"/>
        <v>0</v>
      </c>
      <c r="AK82" s="190">
        <f t="shared" si="43"/>
        <v>0</v>
      </c>
    </row>
    <row r="83" spans="1:37">
      <c r="A83" s="204">
        <v>41122</v>
      </c>
      <c r="B83" s="4">
        <v>2.7</v>
      </c>
      <c r="C83" s="4">
        <v>2.6</v>
      </c>
      <c r="D83" s="4">
        <v>2.7</v>
      </c>
      <c r="E83" s="4">
        <v>2.5</v>
      </c>
      <c r="F83" s="4">
        <v>2.4</v>
      </c>
      <c r="G83" s="4">
        <v>2.2999999999999998</v>
      </c>
      <c r="H83" s="4">
        <v>2.2000000000000002</v>
      </c>
      <c r="I83" s="4">
        <v>2.2000000000000002</v>
      </c>
      <c r="J83" s="4">
        <v>2.2999999999999998</v>
      </c>
      <c r="K83" s="4">
        <v>2.2000000000000002</v>
      </c>
      <c r="L83" s="4">
        <f t="shared" si="23"/>
        <v>2.4099999999999997</v>
      </c>
      <c r="M83" s="264">
        <v>2.2999999999999998</v>
      </c>
      <c r="O83" s="189">
        <f t="shared" si="24"/>
        <v>1</v>
      </c>
      <c r="P83" s="4">
        <f t="shared" si="25"/>
        <v>1</v>
      </c>
      <c r="Q83" s="4">
        <f t="shared" si="26"/>
        <v>1</v>
      </c>
      <c r="R83" s="4">
        <f t="shared" si="27"/>
        <v>1</v>
      </c>
      <c r="S83" s="4">
        <f t="shared" si="28"/>
        <v>0</v>
      </c>
      <c r="T83" s="4">
        <f t="shared" si="29"/>
        <v>0</v>
      </c>
      <c r="U83" s="4">
        <f t="shared" si="30"/>
        <v>0</v>
      </c>
      <c r="V83" s="4">
        <f t="shared" si="31"/>
        <v>0</v>
      </c>
      <c r="W83" s="4">
        <f t="shared" si="32"/>
        <v>0</v>
      </c>
      <c r="X83" s="190">
        <f t="shared" si="33"/>
        <v>0</v>
      </c>
      <c r="AB83" s="189">
        <f t="shared" si="34"/>
        <v>1</v>
      </c>
      <c r="AC83" s="4">
        <f t="shared" si="35"/>
        <v>1</v>
      </c>
      <c r="AD83" s="4">
        <f t="shared" si="36"/>
        <v>1</v>
      </c>
      <c r="AE83" s="4">
        <f t="shared" si="37"/>
        <v>1</v>
      </c>
      <c r="AF83" s="4">
        <f t="shared" si="38"/>
        <v>1</v>
      </c>
      <c r="AG83" s="4">
        <f t="shared" si="39"/>
        <v>0</v>
      </c>
      <c r="AH83" s="4">
        <f t="shared" si="40"/>
        <v>0</v>
      </c>
      <c r="AI83" s="4">
        <f t="shared" si="41"/>
        <v>0</v>
      </c>
      <c r="AJ83" s="4">
        <f t="shared" si="42"/>
        <v>0</v>
      </c>
      <c r="AK83" s="190">
        <f t="shared" si="43"/>
        <v>0</v>
      </c>
    </row>
    <row r="84" spans="1:37">
      <c r="A84" s="204">
        <v>41153</v>
      </c>
      <c r="B84" s="4">
        <v>2.4</v>
      </c>
      <c r="C84" s="4">
        <v>2.2999999999999998</v>
      </c>
      <c r="D84" s="4">
        <v>2.2999999999999998</v>
      </c>
      <c r="E84" s="4">
        <v>2.1</v>
      </c>
      <c r="F84" s="4">
        <v>2.2000000000000002</v>
      </c>
      <c r="G84" s="4">
        <v>2.2000000000000002</v>
      </c>
      <c r="H84" s="4">
        <v>2.1</v>
      </c>
      <c r="I84" s="4">
        <v>2.1</v>
      </c>
      <c r="J84" s="4">
        <v>2</v>
      </c>
      <c r="K84" s="4">
        <v>2.1</v>
      </c>
      <c r="L84" s="4">
        <f t="shared" si="23"/>
        <v>2.1800000000000002</v>
      </c>
      <c r="M84" s="264">
        <v>2.1</v>
      </c>
      <c r="O84" s="189">
        <f t="shared" si="24"/>
        <v>1</v>
      </c>
      <c r="P84" s="4">
        <f t="shared" si="25"/>
        <v>1</v>
      </c>
      <c r="Q84" s="4">
        <f t="shared" si="26"/>
        <v>1</v>
      </c>
      <c r="R84" s="4">
        <f t="shared" si="27"/>
        <v>0</v>
      </c>
      <c r="S84" s="4">
        <f t="shared" si="28"/>
        <v>1</v>
      </c>
      <c r="T84" s="4">
        <f t="shared" si="29"/>
        <v>1</v>
      </c>
      <c r="U84" s="4">
        <f t="shared" si="30"/>
        <v>0</v>
      </c>
      <c r="V84" s="4">
        <f t="shared" si="31"/>
        <v>0</v>
      </c>
      <c r="W84" s="4">
        <f t="shared" si="32"/>
        <v>0</v>
      </c>
      <c r="X84" s="190">
        <f t="shared" si="33"/>
        <v>0</v>
      </c>
      <c r="AB84" s="189">
        <f t="shared" si="34"/>
        <v>1</v>
      </c>
      <c r="AC84" s="4">
        <f t="shared" si="35"/>
        <v>1</v>
      </c>
      <c r="AD84" s="4">
        <f t="shared" si="36"/>
        <v>1</v>
      </c>
      <c r="AE84" s="4">
        <f t="shared" si="37"/>
        <v>0</v>
      </c>
      <c r="AF84" s="4">
        <f t="shared" si="38"/>
        <v>1</v>
      </c>
      <c r="AG84" s="4">
        <f t="shared" si="39"/>
        <v>1</v>
      </c>
      <c r="AH84" s="4">
        <f t="shared" si="40"/>
        <v>0</v>
      </c>
      <c r="AI84" s="4">
        <f t="shared" si="41"/>
        <v>0</v>
      </c>
      <c r="AJ84" s="4">
        <f t="shared" si="42"/>
        <v>0</v>
      </c>
      <c r="AK84" s="190">
        <f t="shared" si="43"/>
        <v>0</v>
      </c>
    </row>
    <row r="85" spans="1:37">
      <c r="A85" s="204">
        <v>41183</v>
      </c>
      <c r="B85" s="4">
        <v>2.8</v>
      </c>
      <c r="C85" s="4">
        <v>2.5</v>
      </c>
      <c r="D85" s="4">
        <v>2.5</v>
      </c>
      <c r="E85" s="4">
        <v>2.2999999999999998</v>
      </c>
      <c r="F85" s="4">
        <v>2.4</v>
      </c>
      <c r="G85" s="4">
        <v>2.5</v>
      </c>
      <c r="H85" s="4">
        <v>2.2999999999999998</v>
      </c>
      <c r="I85" s="4">
        <v>2.2999999999999998</v>
      </c>
      <c r="J85" s="4">
        <v>2.2999999999999998</v>
      </c>
      <c r="K85" s="4">
        <v>2.5</v>
      </c>
      <c r="L85" s="4">
        <f t="shared" si="23"/>
        <v>2.4400000000000004</v>
      </c>
      <c r="M85" s="264">
        <v>2.4</v>
      </c>
      <c r="O85" s="189">
        <f t="shared" si="24"/>
        <v>1</v>
      </c>
      <c r="P85" s="4">
        <f t="shared" si="25"/>
        <v>1</v>
      </c>
      <c r="Q85" s="4">
        <f t="shared" si="26"/>
        <v>1</v>
      </c>
      <c r="R85" s="4">
        <f t="shared" si="27"/>
        <v>0</v>
      </c>
      <c r="S85" s="4">
        <f t="shared" si="28"/>
        <v>0</v>
      </c>
      <c r="T85" s="4">
        <f t="shared" si="29"/>
        <v>1</v>
      </c>
      <c r="U85" s="4">
        <f t="shared" si="30"/>
        <v>0</v>
      </c>
      <c r="V85" s="4">
        <f t="shared" si="31"/>
        <v>0</v>
      </c>
      <c r="W85" s="4">
        <f t="shared" si="32"/>
        <v>0</v>
      </c>
      <c r="X85" s="190">
        <f t="shared" si="33"/>
        <v>1</v>
      </c>
      <c r="AB85" s="189">
        <f t="shared" si="34"/>
        <v>1</v>
      </c>
      <c r="AC85" s="4">
        <f t="shared" si="35"/>
        <v>1</v>
      </c>
      <c r="AD85" s="4">
        <f t="shared" si="36"/>
        <v>1</v>
      </c>
      <c r="AE85" s="4">
        <f t="shared" si="37"/>
        <v>0</v>
      </c>
      <c r="AF85" s="4">
        <f t="shared" si="38"/>
        <v>0</v>
      </c>
      <c r="AG85" s="4">
        <f t="shared" si="39"/>
        <v>1</v>
      </c>
      <c r="AH85" s="4">
        <f t="shared" si="40"/>
        <v>0</v>
      </c>
      <c r="AI85" s="4">
        <f t="shared" si="41"/>
        <v>0</v>
      </c>
      <c r="AJ85" s="4">
        <f t="shared" si="42"/>
        <v>0</v>
      </c>
      <c r="AK85" s="190">
        <f t="shared" si="43"/>
        <v>1</v>
      </c>
    </row>
    <row r="86" spans="1:37">
      <c r="A86" s="204">
        <v>41214</v>
      </c>
      <c r="B86" s="4">
        <v>2.8</v>
      </c>
      <c r="C86" s="4">
        <v>2.6</v>
      </c>
      <c r="D86" s="4">
        <v>2.6</v>
      </c>
      <c r="E86" s="4">
        <v>2.2999999999999998</v>
      </c>
      <c r="F86" s="4">
        <v>2.5</v>
      </c>
      <c r="G86" s="4">
        <v>2.6</v>
      </c>
      <c r="H86" s="4">
        <v>2.2999999999999998</v>
      </c>
      <c r="I86" s="4">
        <v>2.4</v>
      </c>
      <c r="J86" s="4">
        <v>2.2999999999999998</v>
      </c>
      <c r="K86" s="4">
        <v>2.5</v>
      </c>
      <c r="L86" s="4">
        <f t="shared" si="23"/>
        <v>2.4899999999999998</v>
      </c>
      <c r="M86" s="264">
        <v>2.4</v>
      </c>
      <c r="O86" s="189">
        <f t="shared" si="24"/>
        <v>1</v>
      </c>
      <c r="P86" s="4">
        <f t="shared" si="25"/>
        <v>1</v>
      </c>
      <c r="Q86" s="4">
        <f t="shared" si="26"/>
        <v>1</v>
      </c>
      <c r="R86" s="4">
        <f t="shared" si="27"/>
        <v>0</v>
      </c>
      <c r="S86" s="4">
        <f t="shared" si="28"/>
        <v>1</v>
      </c>
      <c r="T86" s="4">
        <f t="shared" si="29"/>
        <v>1</v>
      </c>
      <c r="U86" s="4">
        <f t="shared" si="30"/>
        <v>0</v>
      </c>
      <c r="V86" s="4">
        <f t="shared" si="31"/>
        <v>0</v>
      </c>
      <c r="W86" s="4">
        <f t="shared" si="32"/>
        <v>0</v>
      </c>
      <c r="X86" s="190">
        <f t="shared" si="33"/>
        <v>1</v>
      </c>
      <c r="AB86" s="189">
        <f t="shared" si="34"/>
        <v>1</v>
      </c>
      <c r="AC86" s="4">
        <f t="shared" si="35"/>
        <v>1</v>
      </c>
      <c r="AD86" s="4">
        <f t="shared" si="36"/>
        <v>1</v>
      </c>
      <c r="AE86" s="4">
        <f t="shared" si="37"/>
        <v>0</v>
      </c>
      <c r="AF86" s="4">
        <f t="shared" si="38"/>
        <v>1</v>
      </c>
      <c r="AG86" s="4">
        <f t="shared" si="39"/>
        <v>1</v>
      </c>
      <c r="AH86" s="4">
        <f t="shared" si="40"/>
        <v>0</v>
      </c>
      <c r="AI86" s="4">
        <f t="shared" si="41"/>
        <v>0</v>
      </c>
      <c r="AJ86" s="4">
        <f t="shared" si="42"/>
        <v>0</v>
      </c>
      <c r="AK86" s="190">
        <f t="shared" si="43"/>
        <v>1</v>
      </c>
    </row>
    <row r="87" spans="1:37">
      <c r="A87" s="204">
        <v>41244</v>
      </c>
      <c r="B87" s="4">
        <v>2.9</v>
      </c>
      <c r="C87" s="4">
        <v>2.7</v>
      </c>
      <c r="D87" s="4">
        <v>2.7</v>
      </c>
      <c r="E87" s="4">
        <v>2.5</v>
      </c>
      <c r="F87" s="4">
        <v>2.5</v>
      </c>
      <c r="G87" s="4">
        <v>2.5</v>
      </c>
      <c r="H87" s="4">
        <v>2.2999999999999998</v>
      </c>
      <c r="I87" s="4">
        <v>2.2999999999999998</v>
      </c>
      <c r="J87" s="4">
        <v>2.2999999999999998</v>
      </c>
      <c r="K87" s="4">
        <v>2.4</v>
      </c>
      <c r="L87" s="4">
        <f t="shared" si="23"/>
        <v>2.5100000000000002</v>
      </c>
      <c r="M87" s="264">
        <v>2.4</v>
      </c>
      <c r="O87" s="189">
        <f t="shared" si="24"/>
        <v>1</v>
      </c>
      <c r="P87" s="4">
        <f t="shared" si="25"/>
        <v>1</v>
      </c>
      <c r="Q87" s="4">
        <f t="shared" si="26"/>
        <v>1</v>
      </c>
      <c r="R87" s="4">
        <f t="shared" si="27"/>
        <v>0</v>
      </c>
      <c r="S87" s="4">
        <f t="shared" si="28"/>
        <v>0</v>
      </c>
      <c r="T87" s="4">
        <f t="shared" si="29"/>
        <v>0</v>
      </c>
      <c r="U87" s="4">
        <f t="shared" si="30"/>
        <v>0</v>
      </c>
      <c r="V87" s="4">
        <f t="shared" si="31"/>
        <v>0</v>
      </c>
      <c r="W87" s="4">
        <f t="shared" si="32"/>
        <v>0</v>
      </c>
      <c r="X87" s="190">
        <f t="shared" si="33"/>
        <v>0</v>
      </c>
      <c r="AB87" s="189">
        <f t="shared" si="34"/>
        <v>1</v>
      </c>
      <c r="AC87" s="4">
        <f t="shared" si="35"/>
        <v>1</v>
      </c>
      <c r="AD87" s="4">
        <f t="shared" si="36"/>
        <v>1</v>
      </c>
      <c r="AE87" s="4">
        <f t="shared" si="37"/>
        <v>1</v>
      </c>
      <c r="AF87" s="4">
        <f t="shared" si="38"/>
        <v>1</v>
      </c>
      <c r="AG87" s="4">
        <f t="shared" si="39"/>
        <v>1</v>
      </c>
      <c r="AH87" s="4">
        <f t="shared" si="40"/>
        <v>0</v>
      </c>
      <c r="AI87" s="4">
        <f t="shared" si="41"/>
        <v>0</v>
      </c>
      <c r="AJ87" s="4">
        <f t="shared" si="42"/>
        <v>0</v>
      </c>
      <c r="AK87" s="190">
        <f t="shared" si="43"/>
        <v>0</v>
      </c>
    </row>
    <row r="88" spans="1:37">
      <c r="A88" s="204">
        <v>41275</v>
      </c>
      <c r="B88" s="4">
        <v>2.7</v>
      </c>
      <c r="C88" s="4">
        <v>2.6</v>
      </c>
      <c r="D88" s="4">
        <v>2.6</v>
      </c>
      <c r="E88" s="4">
        <v>2.4</v>
      </c>
      <c r="F88" s="4">
        <v>2.4</v>
      </c>
      <c r="G88" s="4">
        <v>2.2999999999999998</v>
      </c>
      <c r="H88" s="4">
        <v>2.2000000000000002</v>
      </c>
      <c r="I88" s="4">
        <v>2.2000000000000002</v>
      </c>
      <c r="J88" s="4">
        <v>2.4</v>
      </c>
      <c r="K88" s="4">
        <v>2.4</v>
      </c>
      <c r="L88" s="4">
        <f t="shared" si="23"/>
        <v>2.4199999999999995</v>
      </c>
      <c r="M88" s="264">
        <v>2.4</v>
      </c>
      <c r="O88" s="189">
        <f t="shared" si="24"/>
        <v>1</v>
      </c>
      <c r="P88" s="4">
        <f t="shared" si="25"/>
        <v>1</v>
      </c>
      <c r="Q88" s="4">
        <f t="shared" si="26"/>
        <v>1</v>
      </c>
      <c r="R88" s="4">
        <f t="shared" si="27"/>
        <v>0</v>
      </c>
      <c r="S88" s="4">
        <f t="shared" si="28"/>
        <v>0</v>
      </c>
      <c r="T88" s="4">
        <f t="shared" si="29"/>
        <v>0</v>
      </c>
      <c r="U88" s="4">
        <f t="shared" si="30"/>
        <v>0</v>
      </c>
      <c r="V88" s="4">
        <f t="shared" si="31"/>
        <v>0</v>
      </c>
      <c r="W88" s="4">
        <f t="shared" si="32"/>
        <v>0</v>
      </c>
      <c r="X88" s="190">
        <f t="shared" si="33"/>
        <v>0</v>
      </c>
      <c r="AB88" s="189">
        <f t="shared" si="34"/>
        <v>1</v>
      </c>
      <c r="AC88" s="4">
        <f t="shared" si="35"/>
        <v>1</v>
      </c>
      <c r="AD88" s="4">
        <f t="shared" si="36"/>
        <v>1</v>
      </c>
      <c r="AE88" s="4">
        <f t="shared" si="37"/>
        <v>0</v>
      </c>
      <c r="AF88" s="4">
        <f t="shared" si="38"/>
        <v>0</v>
      </c>
      <c r="AG88" s="4">
        <f t="shared" si="39"/>
        <v>0</v>
      </c>
      <c r="AH88" s="4">
        <f t="shared" si="40"/>
        <v>0</v>
      </c>
      <c r="AI88" s="4">
        <f t="shared" si="41"/>
        <v>0</v>
      </c>
      <c r="AJ88" s="4">
        <f t="shared" si="42"/>
        <v>0</v>
      </c>
      <c r="AK88" s="190">
        <f t="shared" si="43"/>
        <v>0</v>
      </c>
    </row>
    <row r="89" spans="1:37">
      <c r="A89" s="204">
        <v>41306</v>
      </c>
      <c r="B89" s="4">
        <v>2.8</v>
      </c>
      <c r="C89" s="4">
        <v>2.7</v>
      </c>
      <c r="D89" s="4">
        <v>2.7</v>
      </c>
      <c r="E89" s="4">
        <v>2.6</v>
      </c>
      <c r="F89" s="4">
        <v>2.5</v>
      </c>
      <c r="G89" s="4">
        <v>2.4</v>
      </c>
      <c r="H89" s="4">
        <v>2.2999999999999998</v>
      </c>
      <c r="I89" s="4">
        <v>2.2999999999999998</v>
      </c>
      <c r="J89" s="4">
        <v>2.5</v>
      </c>
      <c r="K89" s="4">
        <v>2.4</v>
      </c>
      <c r="L89" s="4">
        <f t="shared" si="23"/>
        <v>2.52</v>
      </c>
      <c r="M89" s="264">
        <v>2.5</v>
      </c>
      <c r="O89" s="189">
        <f t="shared" si="24"/>
        <v>1</v>
      </c>
      <c r="P89" s="4">
        <f t="shared" si="25"/>
        <v>1</v>
      </c>
      <c r="Q89" s="4">
        <f t="shared" si="26"/>
        <v>1</v>
      </c>
      <c r="R89" s="4">
        <f t="shared" si="27"/>
        <v>1</v>
      </c>
      <c r="S89" s="4">
        <f t="shared" si="28"/>
        <v>0</v>
      </c>
      <c r="T89" s="4">
        <f t="shared" si="29"/>
        <v>0</v>
      </c>
      <c r="U89" s="4">
        <f t="shared" si="30"/>
        <v>0</v>
      </c>
      <c r="V89" s="4">
        <f t="shared" si="31"/>
        <v>0</v>
      </c>
      <c r="W89" s="4">
        <f t="shared" si="32"/>
        <v>0</v>
      </c>
      <c r="X89" s="190">
        <f t="shared" si="33"/>
        <v>0</v>
      </c>
      <c r="AB89" s="189">
        <f t="shared" si="34"/>
        <v>1</v>
      </c>
      <c r="AC89" s="4">
        <f t="shared" si="35"/>
        <v>1</v>
      </c>
      <c r="AD89" s="4">
        <f t="shared" si="36"/>
        <v>1</v>
      </c>
      <c r="AE89" s="4">
        <f t="shared" si="37"/>
        <v>1</v>
      </c>
      <c r="AF89" s="4">
        <f t="shared" si="38"/>
        <v>0</v>
      </c>
      <c r="AG89" s="4">
        <f t="shared" si="39"/>
        <v>0</v>
      </c>
      <c r="AH89" s="4">
        <f t="shared" si="40"/>
        <v>0</v>
      </c>
      <c r="AI89" s="4">
        <f t="shared" si="41"/>
        <v>0</v>
      </c>
      <c r="AJ89" s="4">
        <f t="shared" si="42"/>
        <v>0</v>
      </c>
      <c r="AK89" s="190">
        <f t="shared" si="43"/>
        <v>0</v>
      </c>
    </row>
    <row r="90" spans="1:37">
      <c r="A90" s="204">
        <v>41334</v>
      </c>
      <c r="B90" s="4">
        <v>2.8</v>
      </c>
      <c r="C90" s="4">
        <v>2.7</v>
      </c>
      <c r="D90" s="4">
        <v>2.8</v>
      </c>
      <c r="E90" s="4">
        <v>2.6</v>
      </c>
      <c r="F90" s="4">
        <v>2.6</v>
      </c>
      <c r="G90" s="4">
        <v>2.4</v>
      </c>
      <c r="H90" s="4">
        <v>2.2999999999999998</v>
      </c>
      <c r="I90" s="4">
        <v>2.2999999999999998</v>
      </c>
      <c r="J90" s="4">
        <v>2.5</v>
      </c>
      <c r="K90" s="4">
        <v>2.4</v>
      </c>
      <c r="L90" s="4">
        <f t="shared" si="23"/>
        <v>2.54</v>
      </c>
      <c r="M90" s="264">
        <v>2.5</v>
      </c>
      <c r="O90" s="189">
        <f t="shared" si="24"/>
        <v>1</v>
      </c>
      <c r="P90" s="4">
        <f t="shared" si="25"/>
        <v>1</v>
      </c>
      <c r="Q90" s="4">
        <f t="shared" si="26"/>
        <v>1</v>
      </c>
      <c r="R90" s="4">
        <f t="shared" si="27"/>
        <v>1</v>
      </c>
      <c r="S90" s="4">
        <f t="shared" si="28"/>
        <v>1</v>
      </c>
      <c r="T90" s="4">
        <f t="shared" si="29"/>
        <v>0</v>
      </c>
      <c r="U90" s="4">
        <f t="shared" si="30"/>
        <v>0</v>
      </c>
      <c r="V90" s="4">
        <f t="shared" si="31"/>
        <v>0</v>
      </c>
      <c r="W90" s="4">
        <f t="shared" si="32"/>
        <v>0</v>
      </c>
      <c r="X90" s="190">
        <f t="shared" si="33"/>
        <v>0</v>
      </c>
      <c r="AB90" s="189">
        <f t="shared" si="34"/>
        <v>1</v>
      </c>
      <c r="AC90" s="4">
        <f t="shared" si="35"/>
        <v>1</v>
      </c>
      <c r="AD90" s="4">
        <f t="shared" si="36"/>
        <v>1</v>
      </c>
      <c r="AE90" s="4">
        <f t="shared" si="37"/>
        <v>1</v>
      </c>
      <c r="AF90" s="4">
        <f t="shared" si="38"/>
        <v>1</v>
      </c>
      <c r="AG90" s="4">
        <f t="shared" si="39"/>
        <v>0</v>
      </c>
      <c r="AH90" s="4">
        <f t="shared" si="40"/>
        <v>0</v>
      </c>
      <c r="AI90" s="4">
        <f t="shared" si="41"/>
        <v>0</v>
      </c>
      <c r="AJ90" s="4">
        <f t="shared" si="42"/>
        <v>0</v>
      </c>
      <c r="AK90" s="190">
        <f t="shared" si="43"/>
        <v>0</v>
      </c>
    </row>
    <row r="91" spans="1:37">
      <c r="A91" s="204">
        <v>41365</v>
      </c>
      <c r="B91" s="4">
        <v>2.6</v>
      </c>
      <c r="C91" s="4">
        <v>2.5</v>
      </c>
      <c r="D91" s="4">
        <v>2.5</v>
      </c>
      <c r="E91" s="4">
        <v>2.2999999999999998</v>
      </c>
      <c r="F91" s="4">
        <v>2.2999999999999998</v>
      </c>
      <c r="G91" s="4">
        <v>2.1</v>
      </c>
      <c r="H91" s="4">
        <v>2.1</v>
      </c>
      <c r="I91" s="4">
        <v>2</v>
      </c>
      <c r="J91" s="4">
        <v>2.2000000000000002</v>
      </c>
      <c r="K91" s="4">
        <v>2.1</v>
      </c>
      <c r="L91" s="4">
        <f t="shared" si="23"/>
        <v>2.27</v>
      </c>
      <c r="M91" s="264">
        <v>2.2000000000000002</v>
      </c>
      <c r="O91" s="189">
        <f t="shared" si="24"/>
        <v>1</v>
      </c>
      <c r="P91" s="4">
        <f t="shared" si="25"/>
        <v>1</v>
      </c>
      <c r="Q91" s="4">
        <f t="shared" si="26"/>
        <v>1</v>
      </c>
      <c r="R91" s="4">
        <f t="shared" si="27"/>
        <v>1</v>
      </c>
      <c r="S91" s="4">
        <f t="shared" si="28"/>
        <v>1</v>
      </c>
      <c r="T91" s="4">
        <f t="shared" si="29"/>
        <v>0</v>
      </c>
      <c r="U91" s="4">
        <f t="shared" si="30"/>
        <v>0</v>
      </c>
      <c r="V91" s="4">
        <f t="shared" si="31"/>
        <v>0</v>
      </c>
      <c r="W91" s="4">
        <f t="shared" si="32"/>
        <v>0</v>
      </c>
      <c r="X91" s="190">
        <f t="shared" si="33"/>
        <v>0</v>
      </c>
      <c r="AB91" s="189">
        <f t="shared" si="34"/>
        <v>1</v>
      </c>
      <c r="AC91" s="4">
        <f t="shared" si="35"/>
        <v>1</v>
      </c>
      <c r="AD91" s="4">
        <f t="shared" si="36"/>
        <v>1</v>
      </c>
      <c r="AE91" s="4">
        <f t="shared" si="37"/>
        <v>1</v>
      </c>
      <c r="AF91" s="4">
        <f t="shared" si="38"/>
        <v>1</v>
      </c>
      <c r="AG91" s="4">
        <f t="shared" si="39"/>
        <v>0</v>
      </c>
      <c r="AH91" s="4">
        <f t="shared" si="40"/>
        <v>0</v>
      </c>
      <c r="AI91" s="4">
        <f t="shared" si="41"/>
        <v>0</v>
      </c>
      <c r="AJ91" s="4">
        <f t="shared" si="42"/>
        <v>0</v>
      </c>
      <c r="AK91" s="190">
        <f t="shared" si="43"/>
        <v>0</v>
      </c>
    </row>
    <row r="92" spans="1:37">
      <c r="A92" s="204">
        <v>41395</v>
      </c>
      <c r="B92" s="4">
        <v>2.8</v>
      </c>
      <c r="C92" s="4">
        <v>2.7</v>
      </c>
      <c r="D92" s="4">
        <v>2.6</v>
      </c>
      <c r="E92" s="4">
        <v>2.5</v>
      </c>
      <c r="F92" s="4">
        <v>2.5</v>
      </c>
      <c r="G92" s="4">
        <v>2.4</v>
      </c>
      <c r="H92" s="4">
        <v>2.2999999999999998</v>
      </c>
      <c r="I92" s="4">
        <v>2.2000000000000002</v>
      </c>
      <c r="J92" s="4">
        <v>2.4</v>
      </c>
      <c r="K92" s="4">
        <v>2.2999999999999998</v>
      </c>
      <c r="L92" s="4">
        <f t="shared" si="23"/>
        <v>2.4699999999999998</v>
      </c>
      <c r="M92" s="264">
        <v>2.4</v>
      </c>
      <c r="O92" s="189">
        <f t="shared" si="24"/>
        <v>1</v>
      </c>
      <c r="P92" s="4">
        <f t="shared" si="25"/>
        <v>1</v>
      </c>
      <c r="Q92" s="4">
        <f t="shared" si="26"/>
        <v>1</v>
      </c>
      <c r="R92" s="4">
        <f t="shared" si="27"/>
        <v>1</v>
      </c>
      <c r="S92" s="4">
        <f t="shared" si="28"/>
        <v>1</v>
      </c>
      <c r="T92" s="4">
        <f t="shared" si="29"/>
        <v>0</v>
      </c>
      <c r="U92" s="4">
        <f t="shared" si="30"/>
        <v>0</v>
      </c>
      <c r="V92" s="4">
        <f t="shared" si="31"/>
        <v>0</v>
      </c>
      <c r="W92" s="4">
        <f t="shared" si="32"/>
        <v>0</v>
      </c>
      <c r="X92" s="190">
        <f t="shared" si="33"/>
        <v>0</v>
      </c>
      <c r="AB92" s="189">
        <f t="shared" si="34"/>
        <v>1</v>
      </c>
      <c r="AC92" s="4">
        <f t="shared" si="35"/>
        <v>1</v>
      </c>
      <c r="AD92" s="4">
        <f t="shared" si="36"/>
        <v>1</v>
      </c>
      <c r="AE92" s="4">
        <f t="shared" si="37"/>
        <v>1</v>
      </c>
      <c r="AF92" s="4">
        <f t="shared" si="38"/>
        <v>1</v>
      </c>
      <c r="AG92" s="4">
        <f t="shared" si="39"/>
        <v>0</v>
      </c>
      <c r="AH92" s="4">
        <f t="shared" si="40"/>
        <v>0</v>
      </c>
      <c r="AI92" s="4">
        <f t="shared" si="41"/>
        <v>0</v>
      </c>
      <c r="AJ92" s="4">
        <f t="shared" si="42"/>
        <v>0</v>
      </c>
      <c r="AK92" s="190">
        <f t="shared" si="43"/>
        <v>0</v>
      </c>
    </row>
    <row r="93" spans="1:37">
      <c r="A93" s="204">
        <v>41426</v>
      </c>
      <c r="B93" s="4">
        <v>2.9</v>
      </c>
      <c r="C93" s="4">
        <v>2.9</v>
      </c>
      <c r="D93" s="4">
        <v>2.8</v>
      </c>
      <c r="E93" s="4">
        <v>2.7</v>
      </c>
      <c r="F93" s="4">
        <v>2.7</v>
      </c>
      <c r="G93" s="4">
        <v>2.6</v>
      </c>
      <c r="H93" s="4">
        <v>2.5</v>
      </c>
      <c r="I93" s="4">
        <v>2.4</v>
      </c>
      <c r="J93" s="4">
        <v>2.5</v>
      </c>
      <c r="K93" s="4">
        <v>2.5</v>
      </c>
      <c r="L93" s="4">
        <f t="shared" si="23"/>
        <v>2.65</v>
      </c>
      <c r="M93" s="264">
        <v>2.6</v>
      </c>
      <c r="O93" s="189">
        <f t="shared" si="24"/>
        <v>1</v>
      </c>
      <c r="P93" s="4">
        <f t="shared" si="25"/>
        <v>1</v>
      </c>
      <c r="Q93" s="4">
        <f t="shared" si="26"/>
        <v>1</v>
      </c>
      <c r="R93" s="4">
        <f t="shared" si="27"/>
        <v>1</v>
      </c>
      <c r="S93" s="4">
        <f t="shared" si="28"/>
        <v>1</v>
      </c>
      <c r="T93" s="4">
        <f t="shared" si="29"/>
        <v>0</v>
      </c>
      <c r="U93" s="4">
        <f t="shared" si="30"/>
        <v>0</v>
      </c>
      <c r="V93" s="4">
        <f t="shared" si="31"/>
        <v>0</v>
      </c>
      <c r="W93" s="4">
        <f t="shared" si="32"/>
        <v>0</v>
      </c>
      <c r="X93" s="190">
        <f t="shared" si="33"/>
        <v>0</v>
      </c>
      <c r="AB93" s="189">
        <f t="shared" si="34"/>
        <v>1</v>
      </c>
      <c r="AC93" s="4">
        <f t="shared" si="35"/>
        <v>1</v>
      </c>
      <c r="AD93" s="4">
        <f t="shared" si="36"/>
        <v>1</v>
      </c>
      <c r="AE93" s="4">
        <f t="shared" si="37"/>
        <v>1</v>
      </c>
      <c r="AF93" s="4">
        <f t="shared" si="38"/>
        <v>1</v>
      </c>
      <c r="AG93" s="4">
        <f t="shared" si="39"/>
        <v>0</v>
      </c>
      <c r="AH93" s="4">
        <f t="shared" si="40"/>
        <v>0</v>
      </c>
      <c r="AI93" s="4">
        <f t="shared" si="41"/>
        <v>0</v>
      </c>
      <c r="AJ93" s="4">
        <f t="shared" si="42"/>
        <v>0</v>
      </c>
      <c r="AK93" s="190">
        <f t="shared" si="43"/>
        <v>0</v>
      </c>
    </row>
    <row r="94" spans="1:37">
      <c r="A94" s="204">
        <v>41456</v>
      </c>
      <c r="B94" s="4">
        <v>2.9</v>
      </c>
      <c r="C94" s="4">
        <v>2.8</v>
      </c>
      <c r="D94" s="4">
        <v>2.8</v>
      </c>
      <c r="E94" s="4">
        <v>2.5</v>
      </c>
      <c r="F94" s="4">
        <v>2.7</v>
      </c>
      <c r="G94" s="4">
        <v>2.6</v>
      </c>
      <c r="H94" s="4">
        <v>2.5</v>
      </c>
      <c r="I94" s="4">
        <v>2.5</v>
      </c>
      <c r="J94" s="4">
        <v>2.2999999999999998</v>
      </c>
      <c r="K94" s="4">
        <v>2.5</v>
      </c>
      <c r="L94" s="4">
        <f t="shared" si="23"/>
        <v>2.6100000000000003</v>
      </c>
      <c r="M94" s="264">
        <v>2.5</v>
      </c>
      <c r="O94" s="189">
        <f t="shared" si="24"/>
        <v>1</v>
      </c>
      <c r="P94" s="4">
        <f t="shared" si="25"/>
        <v>1</v>
      </c>
      <c r="Q94" s="4">
        <f t="shared" si="26"/>
        <v>1</v>
      </c>
      <c r="R94" s="4">
        <f t="shared" si="27"/>
        <v>0</v>
      </c>
      <c r="S94" s="4">
        <f t="shared" si="28"/>
        <v>1</v>
      </c>
      <c r="T94" s="4">
        <f t="shared" si="29"/>
        <v>0</v>
      </c>
      <c r="U94" s="4">
        <f t="shared" si="30"/>
        <v>0</v>
      </c>
      <c r="V94" s="4">
        <f t="shared" si="31"/>
        <v>0</v>
      </c>
      <c r="W94" s="4">
        <f t="shared" si="32"/>
        <v>0</v>
      </c>
      <c r="X94" s="190">
        <f t="shared" si="33"/>
        <v>0</v>
      </c>
      <c r="AB94" s="189">
        <f t="shared" si="34"/>
        <v>1</v>
      </c>
      <c r="AC94" s="4">
        <f t="shared" si="35"/>
        <v>1</v>
      </c>
      <c r="AD94" s="4">
        <f t="shared" si="36"/>
        <v>1</v>
      </c>
      <c r="AE94" s="4">
        <f t="shared" si="37"/>
        <v>0</v>
      </c>
      <c r="AF94" s="4">
        <f t="shared" si="38"/>
        <v>1</v>
      </c>
      <c r="AG94" s="4">
        <f t="shared" si="39"/>
        <v>1</v>
      </c>
      <c r="AH94" s="4">
        <f t="shared" si="40"/>
        <v>0</v>
      </c>
      <c r="AI94" s="4">
        <f t="shared" si="41"/>
        <v>0</v>
      </c>
      <c r="AJ94" s="4">
        <f t="shared" si="42"/>
        <v>0</v>
      </c>
      <c r="AK94" s="190">
        <f t="shared" si="43"/>
        <v>0</v>
      </c>
    </row>
    <row r="95" spans="1:37">
      <c r="A95" s="204">
        <v>41487</v>
      </c>
      <c r="B95" s="4">
        <v>2.9</v>
      </c>
      <c r="C95" s="4">
        <v>2.9</v>
      </c>
      <c r="D95" s="4">
        <v>2.8</v>
      </c>
      <c r="E95" s="4">
        <v>2.5</v>
      </c>
      <c r="F95" s="4">
        <v>2.7</v>
      </c>
      <c r="G95" s="4">
        <v>2.6</v>
      </c>
      <c r="H95" s="4">
        <v>2.4</v>
      </c>
      <c r="I95" s="4">
        <v>2.5</v>
      </c>
      <c r="J95" s="4">
        <v>2.2000000000000002</v>
      </c>
      <c r="K95" s="4">
        <v>2.4</v>
      </c>
      <c r="L95" s="4">
        <f t="shared" si="23"/>
        <v>2.59</v>
      </c>
      <c r="M95" s="264">
        <v>2.4</v>
      </c>
      <c r="O95" s="189">
        <f t="shared" si="24"/>
        <v>1</v>
      </c>
      <c r="P95" s="4">
        <f t="shared" si="25"/>
        <v>1</v>
      </c>
      <c r="Q95" s="4">
        <f t="shared" si="26"/>
        <v>1</v>
      </c>
      <c r="R95" s="4">
        <f t="shared" si="27"/>
        <v>0</v>
      </c>
      <c r="S95" s="4">
        <f t="shared" si="28"/>
        <v>1</v>
      </c>
      <c r="T95" s="4">
        <f t="shared" si="29"/>
        <v>1</v>
      </c>
      <c r="U95" s="4">
        <f t="shared" si="30"/>
        <v>0</v>
      </c>
      <c r="V95" s="4">
        <f t="shared" si="31"/>
        <v>0</v>
      </c>
      <c r="W95" s="4">
        <f t="shared" si="32"/>
        <v>0</v>
      </c>
      <c r="X95" s="190">
        <f t="shared" si="33"/>
        <v>0</v>
      </c>
      <c r="AB95" s="189">
        <f t="shared" si="34"/>
        <v>1</v>
      </c>
      <c r="AC95" s="4">
        <f t="shared" si="35"/>
        <v>1</v>
      </c>
      <c r="AD95" s="4">
        <f t="shared" si="36"/>
        <v>1</v>
      </c>
      <c r="AE95" s="4">
        <f t="shared" si="37"/>
        <v>1</v>
      </c>
      <c r="AF95" s="4">
        <f t="shared" si="38"/>
        <v>1</v>
      </c>
      <c r="AG95" s="4">
        <f t="shared" si="39"/>
        <v>1</v>
      </c>
      <c r="AH95" s="4">
        <f t="shared" si="40"/>
        <v>0</v>
      </c>
      <c r="AI95" s="4">
        <f t="shared" si="41"/>
        <v>1</v>
      </c>
      <c r="AJ95" s="4">
        <f t="shared" si="42"/>
        <v>0</v>
      </c>
      <c r="AK95" s="190">
        <f t="shared" si="43"/>
        <v>0</v>
      </c>
    </row>
    <row r="96" spans="1:37">
      <c r="A96" s="204">
        <v>41518</v>
      </c>
      <c r="B96" s="4">
        <v>2.7</v>
      </c>
      <c r="C96" s="4">
        <v>2.7</v>
      </c>
      <c r="D96" s="4">
        <v>2.6</v>
      </c>
      <c r="E96" s="4">
        <v>2.5</v>
      </c>
      <c r="F96" s="4">
        <v>2.5</v>
      </c>
      <c r="G96" s="4">
        <v>2.2999999999999998</v>
      </c>
      <c r="H96" s="4">
        <v>2.2000000000000002</v>
      </c>
      <c r="I96" s="4">
        <v>2.2000000000000002</v>
      </c>
      <c r="J96" s="4">
        <v>2.2999999999999998</v>
      </c>
      <c r="K96" s="4">
        <v>2.2999999999999998</v>
      </c>
      <c r="L96" s="4">
        <f t="shared" si="23"/>
        <v>2.4300000000000002</v>
      </c>
      <c r="M96" s="264">
        <v>2.4</v>
      </c>
      <c r="O96" s="189">
        <f t="shared" si="24"/>
        <v>1</v>
      </c>
      <c r="P96" s="4">
        <f t="shared" si="25"/>
        <v>1</v>
      </c>
      <c r="Q96" s="4">
        <f t="shared" si="26"/>
        <v>1</v>
      </c>
      <c r="R96" s="4">
        <f t="shared" si="27"/>
        <v>1</v>
      </c>
      <c r="S96" s="4">
        <f t="shared" si="28"/>
        <v>1</v>
      </c>
      <c r="T96" s="4">
        <f t="shared" si="29"/>
        <v>0</v>
      </c>
      <c r="U96" s="4">
        <f t="shared" si="30"/>
        <v>0</v>
      </c>
      <c r="V96" s="4">
        <f t="shared" si="31"/>
        <v>0</v>
      </c>
      <c r="W96" s="4">
        <f t="shared" si="32"/>
        <v>0</v>
      </c>
      <c r="X96" s="190">
        <f t="shared" si="33"/>
        <v>0</v>
      </c>
      <c r="AB96" s="189">
        <f t="shared" si="34"/>
        <v>1</v>
      </c>
      <c r="AC96" s="4">
        <f t="shared" si="35"/>
        <v>1</v>
      </c>
      <c r="AD96" s="4">
        <f t="shared" si="36"/>
        <v>1</v>
      </c>
      <c r="AE96" s="4">
        <f t="shared" si="37"/>
        <v>1</v>
      </c>
      <c r="AF96" s="4">
        <f t="shared" si="38"/>
        <v>1</v>
      </c>
      <c r="AG96" s="4">
        <f t="shared" si="39"/>
        <v>0</v>
      </c>
      <c r="AH96" s="4">
        <f t="shared" si="40"/>
        <v>0</v>
      </c>
      <c r="AI96" s="4">
        <f t="shared" si="41"/>
        <v>0</v>
      </c>
      <c r="AJ96" s="4">
        <f t="shared" si="42"/>
        <v>0</v>
      </c>
      <c r="AK96" s="190">
        <f t="shared" si="43"/>
        <v>0</v>
      </c>
    </row>
    <row r="97" spans="1:37">
      <c r="A97" s="204">
        <v>41548</v>
      </c>
      <c r="B97" s="4">
        <v>2.2999999999999998</v>
      </c>
      <c r="C97" s="4">
        <v>2.5</v>
      </c>
      <c r="D97" s="4">
        <v>2.2999999999999998</v>
      </c>
      <c r="E97" s="4">
        <v>2.2000000000000002</v>
      </c>
      <c r="F97" s="4">
        <v>2.2000000000000002</v>
      </c>
      <c r="G97" s="4">
        <v>2</v>
      </c>
      <c r="H97" s="4">
        <v>2</v>
      </c>
      <c r="I97" s="4">
        <v>1.9</v>
      </c>
      <c r="J97" s="4">
        <v>2</v>
      </c>
      <c r="K97" s="4">
        <v>1.8</v>
      </c>
      <c r="L97" s="4">
        <f t="shared" si="23"/>
        <v>2.12</v>
      </c>
      <c r="M97" s="264">
        <v>2</v>
      </c>
      <c r="O97" s="189">
        <f t="shared" si="24"/>
        <v>1</v>
      </c>
      <c r="P97" s="4">
        <f t="shared" si="25"/>
        <v>1</v>
      </c>
      <c r="Q97" s="4">
        <f t="shared" si="26"/>
        <v>1</v>
      </c>
      <c r="R97" s="4">
        <f t="shared" si="27"/>
        <v>1</v>
      </c>
      <c r="S97" s="4">
        <f t="shared" si="28"/>
        <v>1</v>
      </c>
      <c r="T97" s="4">
        <f t="shared" si="29"/>
        <v>0</v>
      </c>
      <c r="U97" s="4">
        <f t="shared" si="30"/>
        <v>0</v>
      </c>
      <c r="V97" s="4">
        <f t="shared" si="31"/>
        <v>0</v>
      </c>
      <c r="W97" s="4">
        <f t="shared" si="32"/>
        <v>0</v>
      </c>
      <c r="X97" s="190">
        <f t="shared" si="33"/>
        <v>0</v>
      </c>
      <c r="AB97" s="189">
        <f t="shared" si="34"/>
        <v>1</v>
      </c>
      <c r="AC97" s="4">
        <f t="shared" si="35"/>
        <v>1</v>
      </c>
      <c r="AD97" s="4">
        <f t="shared" si="36"/>
        <v>1</v>
      </c>
      <c r="AE97" s="4">
        <f t="shared" si="37"/>
        <v>1</v>
      </c>
      <c r="AF97" s="4">
        <f t="shared" si="38"/>
        <v>1</v>
      </c>
      <c r="AG97" s="4">
        <f t="shared" si="39"/>
        <v>0</v>
      </c>
      <c r="AH97" s="4">
        <f t="shared" si="40"/>
        <v>0</v>
      </c>
      <c r="AI97" s="4">
        <f t="shared" si="41"/>
        <v>0</v>
      </c>
      <c r="AJ97" s="4">
        <f t="shared" si="42"/>
        <v>0</v>
      </c>
      <c r="AK97" s="190">
        <f t="shared" si="43"/>
        <v>0</v>
      </c>
    </row>
    <row r="98" spans="1:37">
      <c r="A98" s="204">
        <v>41579</v>
      </c>
      <c r="B98" s="4">
        <v>2.2000000000000002</v>
      </c>
      <c r="C98" s="4">
        <v>2.2999999999999998</v>
      </c>
      <c r="D98" s="4">
        <v>2.1</v>
      </c>
      <c r="E98" s="4">
        <v>2</v>
      </c>
      <c r="F98" s="4">
        <v>2</v>
      </c>
      <c r="G98" s="4">
        <v>1.8</v>
      </c>
      <c r="H98" s="4">
        <v>1.8</v>
      </c>
      <c r="I98" s="4">
        <v>1.7</v>
      </c>
      <c r="J98" s="4">
        <v>1.9</v>
      </c>
      <c r="K98" s="4">
        <v>1.7</v>
      </c>
      <c r="L98" s="4">
        <f t="shared" si="23"/>
        <v>1.95</v>
      </c>
      <c r="M98" s="264">
        <v>1.9</v>
      </c>
      <c r="O98" s="189">
        <f t="shared" si="24"/>
        <v>1</v>
      </c>
      <c r="P98" s="4">
        <f t="shared" si="25"/>
        <v>1</v>
      </c>
      <c r="Q98" s="4">
        <f t="shared" si="26"/>
        <v>1</v>
      </c>
      <c r="R98" s="4">
        <f t="shared" si="27"/>
        <v>1</v>
      </c>
      <c r="S98" s="4">
        <f t="shared" si="28"/>
        <v>1</v>
      </c>
      <c r="T98" s="4">
        <f t="shared" si="29"/>
        <v>0</v>
      </c>
      <c r="U98" s="4">
        <f t="shared" si="30"/>
        <v>0</v>
      </c>
      <c r="V98" s="4">
        <f t="shared" si="31"/>
        <v>0</v>
      </c>
      <c r="W98" s="4">
        <f t="shared" si="32"/>
        <v>0</v>
      </c>
      <c r="X98" s="190">
        <f t="shared" si="33"/>
        <v>0</v>
      </c>
      <c r="AB98" s="189">
        <f t="shared" si="34"/>
        <v>1</v>
      </c>
      <c r="AC98" s="4">
        <f t="shared" si="35"/>
        <v>1</v>
      </c>
      <c r="AD98" s="4">
        <f t="shared" si="36"/>
        <v>1</v>
      </c>
      <c r="AE98" s="4">
        <f t="shared" si="37"/>
        <v>1</v>
      </c>
      <c r="AF98" s="4">
        <f t="shared" si="38"/>
        <v>1</v>
      </c>
      <c r="AG98" s="4">
        <f t="shared" si="39"/>
        <v>0</v>
      </c>
      <c r="AH98" s="4">
        <f t="shared" si="40"/>
        <v>0</v>
      </c>
      <c r="AI98" s="4">
        <f t="shared" si="41"/>
        <v>0</v>
      </c>
      <c r="AJ98" s="4">
        <f t="shared" si="42"/>
        <v>0</v>
      </c>
      <c r="AK98" s="190">
        <f t="shared" si="43"/>
        <v>0</v>
      </c>
    </row>
    <row r="99" spans="1:37">
      <c r="A99" s="204">
        <v>41609</v>
      </c>
      <c r="B99" s="4">
        <v>2.2999999999999998</v>
      </c>
      <c r="C99" s="4">
        <v>2.2999999999999998</v>
      </c>
      <c r="D99" s="4">
        <v>2.1</v>
      </c>
      <c r="E99" s="4">
        <v>2</v>
      </c>
      <c r="F99" s="4">
        <v>2.1</v>
      </c>
      <c r="G99" s="4">
        <v>2</v>
      </c>
      <c r="H99" s="4">
        <v>1.9</v>
      </c>
      <c r="I99" s="4">
        <v>1.8</v>
      </c>
      <c r="J99" s="4">
        <v>1.8</v>
      </c>
      <c r="K99" s="4">
        <v>1.8</v>
      </c>
      <c r="L99" s="4">
        <f t="shared" si="23"/>
        <v>2.0100000000000002</v>
      </c>
      <c r="M99" s="264">
        <v>1.9</v>
      </c>
      <c r="O99" s="189">
        <f t="shared" si="24"/>
        <v>1</v>
      </c>
      <c r="P99" s="4">
        <f t="shared" si="25"/>
        <v>1</v>
      </c>
      <c r="Q99" s="4">
        <f t="shared" si="26"/>
        <v>1</v>
      </c>
      <c r="R99" s="4">
        <f t="shared" si="27"/>
        <v>0</v>
      </c>
      <c r="S99" s="4">
        <f t="shared" si="28"/>
        <v>1</v>
      </c>
      <c r="T99" s="4">
        <f t="shared" si="29"/>
        <v>0</v>
      </c>
      <c r="U99" s="4">
        <f t="shared" si="30"/>
        <v>0</v>
      </c>
      <c r="V99" s="4">
        <f t="shared" si="31"/>
        <v>0</v>
      </c>
      <c r="W99" s="4">
        <f t="shared" si="32"/>
        <v>0</v>
      </c>
      <c r="X99" s="190">
        <f t="shared" si="33"/>
        <v>0</v>
      </c>
      <c r="AB99" s="189">
        <f t="shared" si="34"/>
        <v>1</v>
      </c>
      <c r="AC99" s="4">
        <f t="shared" si="35"/>
        <v>1</v>
      </c>
      <c r="AD99" s="4">
        <f t="shared" si="36"/>
        <v>1</v>
      </c>
      <c r="AE99" s="4">
        <f t="shared" si="37"/>
        <v>1</v>
      </c>
      <c r="AF99" s="4">
        <f t="shared" si="38"/>
        <v>1</v>
      </c>
      <c r="AG99" s="4">
        <f t="shared" si="39"/>
        <v>1</v>
      </c>
      <c r="AH99" s="4">
        <f t="shared" si="40"/>
        <v>0</v>
      </c>
      <c r="AI99" s="4">
        <f t="shared" si="41"/>
        <v>0</v>
      </c>
      <c r="AJ99" s="4">
        <f t="shared" si="42"/>
        <v>0</v>
      </c>
      <c r="AK99" s="190">
        <f t="shared" si="43"/>
        <v>0</v>
      </c>
    </row>
    <row r="100" spans="1:37">
      <c r="A100" s="204">
        <v>41640</v>
      </c>
      <c r="B100" s="4">
        <v>2.2999999999999998</v>
      </c>
      <c r="C100" s="4">
        <v>2.2000000000000002</v>
      </c>
      <c r="D100" s="4">
        <v>2.1</v>
      </c>
      <c r="E100" s="4">
        <v>2</v>
      </c>
      <c r="F100" s="4">
        <v>2</v>
      </c>
      <c r="G100" s="4">
        <v>2</v>
      </c>
      <c r="H100" s="4">
        <v>1.7</v>
      </c>
      <c r="I100" s="4">
        <v>1.7</v>
      </c>
      <c r="J100" s="4">
        <v>1.7</v>
      </c>
      <c r="K100" s="4">
        <v>1.7</v>
      </c>
      <c r="L100" s="4">
        <f t="shared" si="23"/>
        <v>1.94</v>
      </c>
      <c r="M100" s="264">
        <v>1.8</v>
      </c>
      <c r="O100" s="189">
        <f t="shared" si="24"/>
        <v>1</v>
      </c>
      <c r="P100" s="4">
        <f t="shared" si="25"/>
        <v>1</v>
      </c>
      <c r="Q100" s="4">
        <f t="shared" si="26"/>
        <v>1</v>
      </c>
      <c r="R100" s="4">
        <f t="shared" si="27"/>
        <v>1</v>
      </c>
      <c r="S100" s="4">
        <f t="shared" si="28"/>
        <v>1</v>
      </c>
      <c r="T100" s="4">
        <f t="shared" si="29"/>
        <v>1</v>
      </c>
      <c r="U100" s="4">
        <f t="shared" si="30"/>
        <v>0</v>
      </c>
      <c r="V100" s="4">
        <f t="shared" si="31"/>
        <v>0</v>
      </c>
      <c r="W100" s="4">
        <f t="shared" si="32"/>
        <v>0</v>
      </c>
      <c r="X100" s="190">
        <f t="shared" si="33"/>
        <v>0</v>
      </c>
      <c r="AB100" s="189">
        <f t="shared" si="34"/>
        <v>1</v>
      </c>
      <c r="AC100" s="4">
        <f t="shared" si="35"/>
        <v>1</v>
      </c>
      <c r="AD100" s="4">
        <f t="shared" si="36"/>
        <v>1</v>
      </c>
      <c r="AE100" s="4">
        <f t="shared" si="37"/>
        <v>1</v>
      </c>
      <c r="AF100" s="4">
        <f t="shared" si="38"/>
        <v>1</v>
      </c>
      <c r="AG100" s="4">
        <f t="shared" si="39"/>
        <v>1</v>
      </c>
      <c r="AH100" s="4">
        <f t="shared" si="40"/>
        <v>0</v>
      </c>
      <c r="AI100" s="4">
        <f t="shared" si="41"/>
        <v>0</v>
      </c>
      <c r="AJ100" s="4">
        <f t="shared" si="42"/>
        <v>0</v>
      </c>
      <c r="AK100" s="190">
        <f t="shared" si="43"/>
        <v>0</v>
      </c>
    </row>
    <row r="101" spans="1:37">
      <c r="A101" s="204">
        <v>41671</v>
      </c>
      <c r="B101" s="4">
        <v>2.1</v>
      </c>
      <c r="C101" s="4">
        <v>2</v>
      </c>
      <c r="D101" s="4">
        <v>1.8</v>
      </c>
      <c r="E101" s="4">
        <v>1.8</v>
      </c>
      <c r="F101" s="4">
        <v>1.8</v>
      </c>
      <c r="G101" s="4">
        <v>1.8</v>
      </c>
      <c r="H101" s="4">
        <v>1.6</v>
      </c>
      <c r="I101" s="4">
        <v>1.6</v>
      </c>
      <c r="J101" s="4">
        <v>1.6</v>
      </c>
      <c r="K101" s="4">
        <v>1.5</v>
      </c>
      <c r="L101" s="4">
        <f t="shared" si="23"/>
        <v>1.7600000000000002</v>
      </c>
      <c r="M101" s="264">
        <v>1.6</v>
      </c>
      <c r="O101" s="189">
        <f t="shared" si="24"/>
        <v>1</v>
      </c>
      <c r="P101" s="4">
        <f t="shared" si="25"/>
        <v>1</v>
      </c>
      <c r="Q101" s="4">
        <f t="shared" si="26"/>
        <v>1</v>
      </c>
      <c r="R101" s="4">
        <f t="shared" si="27"/>
        <v>1</v>
      </c>
      <c r="S101" s="4">
        <f t="shared" si="28"/>
        <v>1</v>
      </c>
      <c r="T101" s="4">
        <f t="shared" si="29"/>
        <v>1</v>
      </c>
      <c r="U101" s="4">
        <f t="shared" si="30"/>
        <v>0</v>
      </c>
      <c r="V101" s="4">
        <f t="shared" si="31"/>
        <v>0</v>
      </c>
      <c r="W101" s="4">
        <f t="shared" si="32"/>
        <v>0</v>
      </c>
      <c r="X101" s="190">
        <f t="shared" si="33"/>
        <v>0</v>
      </c>
      <c r="AB101" s="189">
        <f t="shared" si="34"/>
        <v>1</v>
      </c>
      <c r="AC101" s="4">
        <f t="shared" si="35"/>
        <v>1</v>
      </c>
      <c r="AD101" s="4">
        <f t="shared" si="36"/>
        <v>1</v>
      </c>
      <c r="AE101" s="4">
        <f t="shared" si="37"/>
        <v>1</v>
      </c>
      <c r="AF101" s="4">
        <f t="shared" si="38"/>
        <v>1</v>
      </c>
      <c r="AG101" s="4">
        <f t="shared" si="39"/>
        <v>1</v>
      </c>
      <c r="AH101" s="4">
        <f t="shared" si="40"/>
        <v>0</v>
      </c>
      <c r="AI101" s="4">
        <f t="shared" si="41"/>
        <v>0</v>
      </c>
      <c r="AJ101" s="4">
        <f t="shared" si="42"/>
        <v>0</v>
      </c>
      <c r="AK101" s="190">
        <f t="shared" si="43"/>
        <v>0</v>
      </c>
    </row>
    <row r="102" spans="1:37">
      <c r="A102" s="204">
        <v>41699</v>
      </c>
      <c r="B102" s="4">
        <v>2</v>
      </c>
      <c r="C102" s="4">
        <v>2</v>
      </c>
      <c r="D102" s="4">
        <v>1.8</v>
      </c>
      <c r="E102" s="4">
        <v>1.7</v>
      </c>
      <c r="F102" s="4">
        <v>1.7</v>
      </c>
      <c r="G102" s="4">
        <v>1.6</v>
      </c>
      <c r="H102" s="4">
        <v>1.5</v>
      </c>
      <c r="I102" s="4">
        <v>1.4</v>
      </c>
      <c r="J102" s="4">
        <v>1.5</v>
      </c>
      <c r="K102" s="4">
        <v>1.4</v>
      </c>
      <c r="L102" s="4">
        <f t="shared" si="23"/>
        <v>1.6599999999999997</v>
      </c>
      <c r="M102" s="264">
        <v>1.5</v>
      </c>
      <c r="O102" s="189">
        <f t="shared" si="24"/>
        <v>1</v>
      </c>
      <c r="P102" s="4">
        <f t="shared" si="25"/>
        <v>1</v>
      </c>
      <c r="Q102" s="4">
        <f t="shared" si="26"/>
        <v>1</v>
      </c>
      <c r="R102" s="4">
        <f t="shared" si="27"/>
        <v>1</v>
      </c>
      <c r="S102" s="4">
        <f t="shared" si="28"/>
        <v>1</v>
      </c>
      <c r="T102" s="4">
        <f t="shared" si="29"/>
        <v>0</v>
      </c>
      <c r="U102" s="4">
        <f t="shared" si="30"/>
        <v>0</v>
      </c>
      <c r="V102" s="4">
        <f t="shared" si="31"/>
        <v>0</v>
      </c>
      <c r="W102" s="4">
        <f t="shared" si="32"/>
        <v>0</v>
      </c>
      <c r="X102" s="190">
        <f t="shared" si="33"/>
        <v>0</v>
      </c>
      <c r="AB102" s="189">
        <f t="shared" si="34"/>
        <v>1</v>
      </c>
      <c r="AC102" s="4">
        <f t="shared" si="35"/>
        <v>1</v>
      </c>
      <c r="AD102" s="4">
        <f t="shared" si="36"/>
        <v>1</v>
      </c>
      <c r="AE102" s="4">
        <f t="shared" si="37"/>
        <v>1</v>
      </c>
      <c r="AF102" s="4">
        <f t="shared" si="38"/>
        <v>1</v>
      </c>
      <c r="AG102" s="4">
        <f t="shared" si="39"/>
        <v>1</v>
      </c>
      <c r="AH102" s="4">
        <f t="shared" si="40"/>
        <v>0</v>
      </c>
      <c r="AI102" s="4">
        <f t="shared" si="41"/>
        <v>0</v>
      </c>
      <c r="AJ102" s="4">
        <f t="shared" si="42"/>
        <v>0</v>
      </c>
      <c r="AK102" s="190">
        <f t="shared" si="43"/>
        <v>0</v>
      </c>
    </row>
    <row r="103" spans="1:37">
      <c r="A103" s="204">
        <v>41730</v>
      </c>
      <c r="B103" s="4">
        <v>2</v>
      </c>
      <c r="C103" s="4">
        <v>1.9</v>
      </c>
      <c r="D103" s="4">
        <v>1.8</v>
      </c>
      <c r="E103" s="4">
        <v>1.7</v>
      </c>
      <c r="F103" s="4">
        <v>1.7</v>
      </c>
      <c r="G103" s="4">
        <v>1.7</v>
      </c>
      <c r="H103" s="4">
        <v>1.6</v>
      </c>
      <c r="I103" s="4">
        <v>1.6</v>
      </c>
      <c r="J103" s="4">
        <v>1.6</v>
      </c>
      <c r="K103" s="4">
        <v>1.7</v>
      </c>
      <c r="L103" s="4">
        <f t="shared" si="23"/>
        <v>1.7299999999999998</v>
      </c>
      <c r="M103" s="264">
        <v>1.7</v>
      </c>
      <c r="O103" s="189">
        <f t="shared" si="24"/>
        <v>1</v>
      </c>
      <c r="P103" s="4">
        <f t="shared" si="25"/>
        <v>1</v>
      </c>
      <c r="Q103" s="4">
        <f t="shared" si="26"/>
        <v>1</v>
      </c>
      <c r="R103" s="4">
        <f t="shared" si="27"/>
        <v>0</v>
      </c>
      <c r="S103" s="4">
        <f t="shared" si="28"/>
        <v>0</v>
      </c>
      <c r="T103" s="4">
        <f t="shared" si="29"/>
        <v>0</v>
      </c>
      <c r="U103" s="4">
        <f t="shared" si="30"/>
        <v>0</v>
      </c>
      <c r="V103" s="4">
        <f t="shared" si="31"/>
        <v>0</v>
      </c>
      <c r="W103" s="4">
        <f t="shared" si="32"/>
        <v>0</v>
      </c>
      <c r="X103" s="190">
        <f t="shared" si="33"/>
        <v>0</v>
      </c>
      <c r="AB103" s="189">
        <f t="shared" si="34"/>
        <v>1</v>
      </c>
      <c r="AC103" s="4">
        <f t="shared" si="35"/>
        <v>1</v>
      </c>
      <c r="AD103" s="4">
        <f t="shared" si="36"/>
        <v>1</v>
      </c>
      <c r="AE103" s="4">
        <f t="shared" si="37"/>
        <v>0</v>
      </c>
      <c r="AF103" s="4">
        <f t="shared" si="38"/>
        <v>0</v>
      </c>
      <c r="AG103" s="4">
        <f t="shared" si="39"/>
        <v>0</v>
      </c>
      <c r="AH103" s="4">
        <f t="shared" si="40"/>
        <v>0</v>
      </c>
      <c r="AI103" s="4">
        <f t="shared" si="41"/>
        <v>0</v>
      </c>
      <c r="AJ103" s="4">
        <f t="shared" si="42"/>
        <v>0</v>
      </c>
      <c r="AK103" s="190">
        <f t="shared" si="43"/>
        <v>0</v>
      </c>
    </row>
    <row r="104" spans="1:37">
      <c r="A104" s="204">
        <v>41760</v>
      </c>
      <c r="B104" s="4">
        <v>1.7</v>
      </c>
      <c r="C104" s="4">
        <v>1.7</v>
      </c>
      <c r="D104" s="4">
        <v>1.6</v>
      </c>
      <c r="E104" s="4">
        <v>1.5</v>
      </c>
      <c r="F104" s="4">
        <v>1.5</v>
      </c>
      <c r="G104" s="4">
        <v>1.5</v>
      </c>
      <c r="H104" s="4">
        <v>1.4</v>
      </c>
      <c r="I104" s="4">
        <v>1.4</v>
      </c>
      <c r="J104" s="4">
        <v>1.4</v>
      </c>
      <c r="K104" s="4">
        <v>1.4</v>
      </c>
      <c r="L104" s="4">
        <f t="shared" si="23"/>
        <v>1.5100000000000002</v>
      </c>
      <c r="M104" s="264">
        <v>1.5</v>
      </c>
      <c r="O104" s="189">
        <f t="shared" si="24"/>
        <v>1</v>
      </c>
      <c r="P104" s="4">
        <f t="shared" si="25"/>
        <v>1</v>
      </c>
      <c r="Q104" s="4">
        <f t="shared" si="26"/>
        <v>1</v>
      </c>
      <c r="R104" s="4">
        <f t="shared" si="27"/>
        <v>0</v>
      </c>
      <c r="S104" s="4">
        <f t="shared" si="28"/>
        <v>0</v>
      </c>
      <c r="T104" s="4">
        <f t="shared" si="29"/>
        <v>0</v>
      </c>
      <c r="U104" s="4">
        <f t="shared" si="30"/>
        <v>0</v>
      </c>
      <c r="V104" s="4">
        <f t="shared" si="31"/>
        <v>0</v>
      </c>
      <c r="W104" s="4">
        <f t="shared" si="32"/>
        <v>0</v>
      </c>
      <c r="X104" s="190">
        <f t="shared" si="33"/>
        <v>0</v>
      </c>
      <c r="AB104" s="189">
        <f t="shared" si="34"/>
        <v>1</v>
      </c>
      <c r="AC104" s="4">
        <f t="shared" si="35"/>
        <v>1</v>
      </c>
      <c r="AD104" s="4">
        <f t="shared" si="36"/>
        <v>1</v>
      </c>
      <c r="AE104" s="4">
        <f t="shared" si="37"/>
        <v>0</v>
      </c>
      <c r="AF104" s="4">
        <f t="shared" si="38"/>
        <v>0</v>
      </c>
      <c r="AG104" s="4">
        <f t="shared" si="39"/>
        <v>0</v>
      </c>
      <c r="AH104" s="4">
        <f t="shared" si="40"/>
        <v>0</v>
      </c>
      <c r="AI104" s="4">
        <f t="shared" si="41"/>
        <v>0</v>
      </c>
      <c r="AJ104" s="4">
        <f t="shared" si="42"/>
        <v>0</v>
      </c>
      <c r="AK104" s="190">
        <f t="shared" si="43"/>
        <v>0</v>
      </c>
    </row>
    <row r="105" spans="1:37">
      <c r="A105" s="204">
        <v>41791</v>
      </c>
      <c r="B105" s="4">
        <v>2.1</v>
      </c>
      <c r="C105" s="4">
        <v>2</v>
      </c>
      <c r="D105" s="4">
        <v>1.9</v>
      </c>
      <c r="E105" s="4">
        <v>1.7</v>
      </c>
      <c r="F105" s="4">
        <v>1.8</v>
      </c>
      <c r="G105" s="4">
        <v>1.8</v>
      </c>
      <c r="H105" s="4">
        <v>1.7</v>
      </c>
      <c r="I105" s="4">
        <v>1.7</v>
      </c>
      <c r="J105" s="4">
        <v>1.7</v>
      </c>
      <c r="K105" s="4">
        <v>1.8</v>
      </c>
      <c r="L105" s="4">
        <f t="shared" si="23"/>
        <v>1.8199999999999998</v>
      </c>
      <c r="M105" s="264">
        <v>1.8</v>
      </c>
      <c r="O105" s="189">
        <f t="shared" si="24"/>
        <v>1</v>
      </c>
      <c r="P105" s="4">
        <f t="shared" si="25"/>
        <v>1</v>
      </c>
      <c r="Q105" s="4">
        <f t="shared" si="26"/>
        <v>1</v>
      </c>
      <c r="R105" s="4">
        <f t="shared" si="27"/>
        <v>0</v>
      </c>
      <c r="S105" s="4">
        <f t="shared" si="28"/>
        <v>0</v>
      </c>
      <c r="T105" s="4">
        <f t="shared" si="29"/>
        <v>0</v>
      </c>
      <c r="U105" s="4">
        <f t="shared" si="30"/>
        <v>0</v>
      </c>
      <c r="V105" s="4">
        <f t="shared" si="31"/>
        <v>0</v>
      </c>
      <c r="W105" s="4">
        <f t="shared" si="32"/>
        <v>0</v>
      </c>
      <c r="X105" s="190">
        <f t="shared" si="33"/>
        <v>0</v>
      </c>
      <c r="AB105" s="189">
        <f t="shared" si="34"/>
        <v>1</v>
      </c>
      <c r="AC105" s="4">
        <f t="shared" si="35"/>
        <v>1</v>
      </c>
      <c r="AD105" s="4">
        <f t="shared" si="36"/>
        <v>1</v>
      </c>
      <c r="AE105" s="4">
        <f t="shared" si="37"/>
        <v>0</v>
      </c>
      <c r="AF105" s="4">
        <f t="shared" si="38"/>
        <v>0</v>
      </c>
      <c r="AG105" s="4">
        <f t="shared" si="39"/>
        <v>0</v>
      </c>
      <c r="AH105" s="4">
        <f t="shared" si="40"/>
        <v>0</v>
      </c>
      <c r="AI105" s="4">
        <f t="shared" si="41"/>
        <v>0</v>
      </c>
      <c r="AJ105" s="4">
        <f t="shared" si="42"/>
        <v>0</v>
      </c>
      <c r="AK105" s="190">
        <f t="shared" si="43"/>
        <v>0</v>
      </c>
    </row>
    <row r="106" spans="1:37">
      <c r="A106" s="204">
        <v>41821</v>
      </c>
      <c r="B106" s="4">
        <v>1.9</v>
      </c>
      <c r="C106" s="4">
        <v>1.8</v>
      </c>
      <c r="D106" s="4">
        <v>1.6</v>
      </c>
      <c r="E106" s="4">
        <v>1.5</v>
      </c>
      <c r="F106" s="4">
        <v>1.5</v>
      </c>
      <c r="G106" s="4">
        <v>1.6</v>
      </c>
      <c r="H106" s="4">
        <v>1.5</v>
      </c>
      <c r="I106" s="4">
        <v>1.4</v>
      </c>
      <c r="J106" s="4">
        <v>1.5</v>
      </c>
      <c r="K106" s="4">
        <v>1.5</v>
      </c>
      <c r="L106" s="4">
        <f t="shared" si="23"/>
        <v>1.58</v>
      </c>
      <c r="M106" s="264">
        <v>1.6</v>
      </c>
      <c r="O106" s="189">
        <f t="shared" si="24"/>
        <v>1</v>
      </c>
      <c r="P106" s="4">
        <f t="shared" si="25"/>
        <v>1</v>
      </c>
      <c r="Q106" s="4">
        <f t="shared" si="26"/>
        <v>1</v>
      </c>
      <c r="R106" s="4">
        <f t="shared" si="27"/>
        <v>0</v>
      </c>
      <c r="S106" s="4">
        <f t="shared" si="28"/>
        <v>0</v>
      </c>
      <c r="T106" s="4">
        <f t="shared" si="29"/>
        <v>1</v>
      </c>
      <c r="U106" s="4">
        <f t="shared" si="30"/>
        <v>0</v>
      </c>
      <c r="V106" s="4">
        <f t="shared" si="31"/>
        <v>0</v>
      </c>
      <c r="W106" s="4">
        <f t="shared" si="32"/>
        <v>0</v>
      </c>
      <c r="X106" s="190">
        <f t="shared" si="33"/>
        <v>0</v>
      </c>
      <c r="AB106" s="189">
        <f t="shared" si="34"/>
        <v>1</v>
      </c>
      <c r="AC106" s="4">
        <f t="shared" si="35"/>
        <v>1</v>
      </c>
      <c r="AD106" s="4">
        <f t="shared" si="36"/>
        <v>0</v>
      </c>
      <c r="AE106" s="4">
        <f t="shared" si="37"/>
        <v>0</v>
      </c>
      <c r="AF106" s="4">
        <f t="shared" si="38"/>
        <v>0</v>
      </c>
      <c r="AG106" s="4">
        <f t="shared" si="39"/>
        <v>0</v>
      </c>
      <c r="AH106" s="4">
        <f t="shared" si="40"/>
        <v>0</v>
      </c>
      <c r="AI106" s="4">
        <f t="shared" si="41"/>
        <v>0</v>
      </c>
      <c r="AJ106" s="4">
        <f t="shared" si="42"/>
        <v>0</v>
      </c>
      <c r="AK106" s="190">
        <f t="shared" si="43"/>
        <v>0</v>
      </c>
    </row>
    <row r="107" spans="1:37">
      <c r="A107" s="204">
        <v>41852</v>
      </c>
      <c r="B107" s="4">
        <v>1.8</v>
      </c>
      <c r="C107" s="4">
        <v>1.7</v>
      </c>
      <c r="D107" s="4">
        <v>1.6</v>
      </c>
      <c r="E107" s="4">
        <v>1.4</v>
      </c>
      <c r="F107" s="4">
        <v>1.4</v>
      </c>
      <c r="G107" s="4">
        <v>1.5</v>
      </c>
      <c r="H107" s="4">
        <v>1.4</v>
      </c>
      <c r="I107" s="4">
        <v>1.4</v>
      </c>
      <c r="J107" s="4">
        <v>1.5</v>
      </c>
      <c r="K107" s="4">
        <v>1.5</v>
      </c>
      <c r="L107" s="4">
        <f t="shared" si="23"/>
        <v>1.52</v>
      </c>
      <c r="M107" s="264">
        <v>1.5</v>
      </c>
      <c r="O107" s="189">
        <f t="shared" si="24"/>
        <v>1</v>
      </c>
      <c r="P107" s="4">
        <f t="shared" si="25"/>
        <v>1</v>
      </c>
      <c r="Q107" s="4">
        <f t="shared" si="26"/>
        <v>1</v>
      </c>
      <c r="R107" s="4">
        <f t="shared" si="27"/>
        <v>0</v>
      </c>
      <c r="S107" s="4">
        <f t="shared" si="28"/>
        <v>0</v>
      </c>
      <c r="T107" s="4">
        <f t="shared" si="29"/>
        <v>0</v>
      </c>
      <c r="U107" s="4">
        <f t="shared" si="30"/>
        <v>0</v>
      </c>
      <c r="V107" s="4">
        <f t="shared" si="31"/>
        <v>0</v>
      </c>
      <c r="W107" s="4">
        <f t="shared" si="32"/>
        <v>0</v>
      </c>
      <c r="X107" s="190">
        <f t="shared" si="33"/>
        <v>0</v>
      </c>
      <c r="AB107" s="189">
        <f t="shared" si="34"/>
        <v>1</v>
      </c>
      <c r="AC107" s="4">
        <f t="shared" si="35"/>
        <v>1</v>
      </c>
      <c r="AD107" s="4">
        <f t="shared" si="36"/>
        <v>1</v>
      </c>
      <c r="AE107" s="4">
        <f t="shared" si="37"/>
        <v>0</v>
      </c>
      <c r="AF107" s="4">
        <f t="shared" si="38"/>
        <v>0</v>
      </c>
      <c r="AG107" s="4">
        <f t="shared" si="39"/>
        <v>0</v>
      </c>
      <c r="AH107" s="4">
        <f t="shared" si="40"/>
        <v>0</v>
      </c>
      <c r="AI107" s="4">
        <f t="shared" si="41"/>
        <v>0</v>
      </c>
      <c r="AJ107" s="4">
        <f t="shared" si="42"/>
        <v>0</v>
      </c>
      <c r="AK107" s="190">
        <f t="shared" si="43"/>
        <v>0</v>
      </c>
    </row>
    <row r="108" spans="1:37">
      <c r="A108" s="204">
        <v>41883</v>
      </c>
      <c r="B108" s="4">
        <v>1.6</v>
      </c>
      <c r="C108" s="4">
        <v>1.5</v>
      </c>
      <c r="D108" s="4">
        <v>1.4</v>
      </c>
      <c r="E108" s="4">
        <v>1.2</v>
      </c>
      <c r="F108" s="4">
        <v>1.3</v>
      </c>
      <c r="G108" s="4">
        <v>1.3</v>
      </c>
      <c r="H108" s="4">
        <v>1.2</v>
      </c>
      <c r="I108" s="4">
        <v>1.2</v>
      </c>
      <c r="J108" s="4">
        <v>1.2</v>
      </c>
      <c r="K108" s="4">
        <v>1.3</v>
      </c>
      <c r="L108" s="4">
        <f t="shared" si="23"/>
        <v>1.3199999999999998</v>
      </c>
      <c r="M108" s="264">
        <v>1.3</v>
      </c>
      <c r="O108" s="189">
        <f t="shared" si="24"/>
        <v>1</v>
      </c>
      <c r="P108" s="4">
        <f t="shared" si="25"/>
        <v>1</v>
      </c>
      <c r="Q108" s="4">
        <f t="shared" si="26"/>
        <v>1</v>
      </c>
      <c r="R108" s="4">
        <f t="shared" si="27"/>
        <v>0</v>
      </c>
      <c r="S108" s="4">
        <f t="shared" si="28"/>
        <v>0</v>
      </c>
      <c r="T108" s="4">
        <f t="shared" si="29"/>
        <v>0</v>
      </c>
      <c r="U108" s="4">
        <f t="shared" si="30"/>
        <v>0</v>
      </c>
      <c r="V108" s="4">
        <f t="shared" si="31"/>
        <v>0</v>
      </c>
      <c r="W108" s="4">
        <f t="shared" si="32"/>
        <v>0</v>
      </c>
      <c r="X108" s="190">
        <f t="shared" si="33"/>
        <v>0</v>
      </c>
      <c r="AB108" s="189">
        <f t="shared" si="34"/>
        <v>1</v>
      </c>
      <c r="AC108" s="4">
        <f t="shared" si="35"/>
        <v>1</v>
      </c>
      <c r="AD108" s="4">
        <f t="shared" si="36"/>
        <v>1</v>
      </c>
      <c r="AE108" s="4">
        <f t="shared" si="37"/>
        <v>0</v>
      </c>
      <c r="AF108" s="4">
        <f t="shared" si="38"/>
        <v>0</v>
      </c>
      <c r="AG108" s="4">
        <f t="shared" si="39"/>
        <v>0</v>
      </c>
      <c r="AH108" s="4">
        <f t="shared" si="40"/>
        <v>0</v>
      </c>
      <c r="AI108" s="4">
        <f t="shared" si="41"/>
        <v>0</v>
      </c>
      <c r="AJ108" s="4">
        <f t="shared" si="42"/>
        <v>0</v>
      </c>
      <c r="AK108" s="190">
        <f t="shared" si="43"/>
        <v>0</v>
      </c>
    </row>
    <row r="109" spans="1:37">
      <c r="A109" s="204">
        <v>41913</v>
      </c>
      <c r="B109" s="4">
        <v>1.7</v>
      </c>
      <c r="C109" s="4">
        <v>1.5</v>
      </c>
      <c r="D109" s="4">
        <v>1.5</v>
      </c>
      <c r="E109" s="4">
        <v>1.3</v>
      </c>
      <c r="F109" s="4">
        <v>1.3</v>
      </c>
      <c r="G109" s="4">
        <v>1.4</v>
      </c>
      <c r="H109" s="4">
        <v>1.3</v>
      </c>
      <c r="I109" s="4">
        <v>1.2</v>
      </c>
      <c r="J109" s="4">
        <v>1.2</v>
      </c>
      <c r="K109" s="4">
        <v>1.4</v>
      </c>
      <c r="L109" s="4">
        <f t="shared" si="23"/>
        <v>1.38</v>
      </c>
      <c r="M109" s="264">
        <v>1.3</v>
      </c>
      <c r="O109" s="189">
        <f t="shared" si="24"/>
        <v>1</v>
      </c>
      <c r="P109" s="4">
        <f t="shared" si="25"/>
        <v>1</v>
      </c>
      <c r="Q109" s="4">
        <f t="shared" si="26"/>
        <v>1</v>
      </c>
      <c r="R109" s="4">
        <f t="shared" si="27"/>
        <v>0</v>
      </c>
      <c r="S109" s="4">
        <f t="shared" si="28"/>
        <v>0</v>
      </c>
      <c r="T109" s="4">
        <f t="shared" si="29"/>
        <v>1</v>
      </c>
      <c r="U109" s="4">
        <f t="shared" si="30"/>
        <v>0</v>
      </c>
      <c r="V109" s="4">
        <f t="shared" si="31"/>
        <v>0</v>
      </c>
      <c r="W109" s="4">
        <f t="shared" si="32"/>
        <v>0</v>
      </c>
      <c r="X109" s="190">
        <f t="shared" si="33"/>
        <v>1</v>
      </c>
      <c r="AB109" s="189">
        <f t="shared" si="34"/>
        <v>1</v>
      </c>
      <c r="AC109" s="4">
        <f t="shared" si="35"/>
        <v>1</v>
      </c>
      <c r="AD109" s="4">
        <f t="shared" si="36"/>
        <v>1</v>
      </c>
      <c r="AE109" s="4">
        <f t="shared" si="37"/>
        <v>0</v>
      </c>
      <c r="AF109" s="4">
        <f t="shared" si="38"/>
        <v>0</v>
      </c>
      <c r="AG109" s="4">
        <f t="shared" si="39"/>
        <v>1</v>
      </c>
      <c r="AH109" s="4">
        <f t="shared" si="40"/>
        <v>0</v>
      </c>
      <c r="AI109" s="4">
        <f t="shared" si="41"/>
        <v>0</v>
      </c>
      <c r="AJ109" s="4">
        <f t="shared" si="42"/>
        <v>0</v>
      </c>
      <c r="AK109" s="190">
        <f t="shared" si="43"/>
        <v>1</v>
      </c>
    </row>
    <row r="110" spans="1:37">
      <c r="A110" s="204">
        <v>41944</v>
      </c>
      <c r="B110" s="4">
        <v>1.5</v>
      </c>
      <c r="C110" s="4">
        <v>1.2</v>
      </c>
      <c r="D110" s="4">
        <v>1.2</v>
      </c>
      <c r="E110" s="4">
        <v>1.1000000000000001</v>
      </c>
      <c r="F110" s="4">
        <v>1.1000000000000001</v>
      </c>
      <c r="G110" s="4">
        <v>1.1000000000000001</v>
      </c>
      <c r="H110" s="4">
        <v>1</v>
      </c>
      <c r="I110" s="4">
        <v>1</v>
      </c>
      <c r="J110" s="4">
        <v>1</v>
      </c>
      <c r="K110" s="4">
        <v>1.2</v>
      </c>
      <c r="L110" s="4">
        <f t="shared" si="23"/>
        <v>1.1399999999999999</v>
      </c>
      <c r="M110" s="264">
        <v>1.1000000000000001</v>
      </c>
      <c r="O110" s="189">
        <f t="shared" si="24"/>
        <v>1</v>
      </c>
      <c r="P110" s="4">
        <f t="shared" si="25"/>
        <v>1</v>
      </c>
      <c r="Q110" s="4">
        <f t="shared" si="26"/>
        <v>1</v>
      </c>
      <c r="R110" s="4">
        <f t="shared" si="27"/>
        <v>0</v>
      </c>
      <c r="S110" s="4">
        <f t="shared" si="28"/>
        <v>0</v>
      </c>
      <c r="T110" s="4">
        <f t="shared" si="29"/>
        <v>0</v>
      </c>
      <c r="U110" s="4">
        <f t="shared" si="30"/>
        <v>0</v>
      </c>
      <c r="V110" s="4">
        <f t="shared" si="31"/>
        <v>0</v>
      </c>
      <c r="W110" s="4">
        <f t="shared" si="32"/>
        <v>0</v>
      </c>
      <c r="X110" s="190">
        <f t="shared" si="33"/>
        <v>1</v>
      </c>
      <c r="AB110" s="189">
        <f t="shared" si="34"/>
        <v>1</v>
      </c>
      <c r="AC110" s="4">
        <f t="shared" si="35"/>
        <v>1</v>
      </c>
      <c r="AD110" s="4">
        <f t="shared" si="36"/>
        <v>1</v>
      </c>
      <c r="AE110" s="4">
        <f t="shared" si="37"/>
        <v>0</v>
      </c>
      <c r="AF110" s="4">
        <f t="shared" si="38"/>
        <v>0</v>
      </c>
      <c r="AG110" s="4">
        <f t="shared" si="39"/>
        <v>0</v>
      </c>
      <c r="AH110" s="4">
        <f t="shared" si="40"/>
        <v>0</v>
      </c>
      <c r="AI110" s="4">
        <f t="shared" si="41"/>
        <v>0</v>
      </c>
      <c r="AJ110" s="4">
        <f t="shared" si="42"/>
        <v>0</v>
      </c>
      <c r="AK110" s="190">
        <f t="shared" si="43"/>
        <v>1</v>
      </c>
    </row>
    <row r="111" spans="1:37">
      <c r="A111" s="204">
        <v>41974</v>
      </c>
      <c r="B111" s="4">
        <v>1</v>
      </c>
      <c r="C111" s="4">
        <v>0.8</v>
      </c>
      <c r="D111" s="4">
        <v>0.7</v>
      </c>
      <c r="E111" s="4">
        <v>0.6</v>
      </c>
      <c r="F111" s="4">
        <v>0.6</v>
      </c>
      <c r="G111" s="4">
        <v>0.7</v>
      </c>
      <c r="H111" s="4">
        <v>0.6</v>
      </c>
      <c r="I111" s="4">
        <v>0.6</v>
      </c>
      <c r="J111" s="4">
        <v>0.7</v>
      </c>
      <c r="K111" s="4">
        <v>0.9</v>
      </c>
      <c r="L111" s="4">
        <f t="shared" si="23"/>
        <v>0.72</v>
      </c>
      <c r="M111" s="264">
        <v>0.7</v>
      </c>
      <c r="O111" s="189">
        <f t="shared" si="24"/>
        <v>1</v>
      </c>
      <c r="P111" s="4">
        <f t="shared" si="25"/>
        <v>1</v>
      </c>
      <c r="Q111" s="4">
        <f t="shared" si="26"/>
        <v>0</v>
      </c>
      <c r="R111" s="4">
        <f t="shared" si="27"/>
        <v>0</v>
      </c>
      <c r="S111" s="4">
        <f t="shared" si="28"/>
        <v>0</v>
      </c>
      <c r="T111" s="4">
        <f t="shared" si="29"/>
        <v>0</v>
      </c>
      <c r="U111" s="4">
        <f t="shared" si="30"/>
        <v>0</v>
      </c>
      <c r="V111" s="4">
        <f t="shared" si="31"/>
        <v>0</v>
      </c>
      <c r="W111" s="4">
        <f t="shared" si="32"/>
        <v>0</v>
      </c>
      <c r="X111" s="190">
        <f t="shared" si="33"/>
        <v>1</v>
      </c>
      <c r="AB111" s="189">
        <f t="shared" si="34"/>
        <v>1</v>
      </c>
      <c r="AC111" s="4">
        <f t="shared" si="35"/>
        <v>1</v>
      </c>
      <c r="AD111" s="4">
        <f t="shared" si="36"/>
        <v>0</v>
      </c>
      <c r="AE111" s="4">
        <f t="shared" si="37"/>
        <v>0</v>
      </c>
      <c r="AF111" s="4">
        <f t="shared" si="38"/>
        <v>0</v>
      </c>
      <c r="AG111" s="4">
        <f t="shared" si="39"/>
        <v>0</v>
      </c>
      <c r="AH111" s="4">
        <f t="shared" si="40"/>
        <v>0</v>
      </c>
      <c r="AI111" s="4">
        <f t="shared" si="41"/>
        <v>0</v>
      </c>
      <c r="AJ111" s="4">
        <f t="shared" si="42"/>
        <v>0</v>
      </c>
      <c r="AK111" s="190">
        <f t="shared" si="43"/>
        <v>1</v>
      </c>
    </row>
    <row r="112" spans="1:37">
      <c r="A112" s="204">
        <v>42005</v>
      </c>
      <c r="B112" s="4">
        <v>0.8</v>
      </c>
      <c r="C112" s="4">
        <v>0.6</v>
      </c>
      <c r="D112" s="4">
        <v>0.5</v>
      </c>
      <c r="E112" s="4">
        <v>0.4</v>
      </c>
      <c r="F112" s="4">
        <v>0.4</v>
      </c>
      <c r="G112" s="4">
        <v>0.4</v>
      </c>
      <c r="H112" s="4">
        <v>0.4</v>
      </c>
      <c r="I112" s="4">
        <v>0.3</v>
      </c>
      <c r="J112" s="4">
        <v>0.4</v>
      </c>
      <c r="K112" s="4">
        <v>0.7</v>
      </c>
      <c r="L112" s="4">
        <f t="shared" si="23"/>
        <v>0.48999999999999994</v>
      </c>
      <c r="M112" s="264">
        <v>0.5</v>
      </c>
      <c r="O112" s="189">
        <f t="shared" si="24"/>
        <v>1</v>
      </c>
      <c r="P112" s="4">
        <f t="shared" si="25"/>
        <v>1</v>
      </c>
      <c r="Q112" s="4">
        <f t="shared" si="26"/>
        <v>1</v>
      </c>
      <c r="R112" s="4">
        <f t="shared" si="27"/>
        <v>0</v>
      </c>
      <c r="S112" s="4">
        <f t="shared" si="28"/>
        <v>0</v>
      </c>
      <c r="T112" s="4">
        <f t="shared" si="29"/>
        <v>0</v>
      </c>
      <c r="U112" s="4">
        <f t="shared" si="30"/>
        <v>0</v>
      </c>
      <c r="V112" s="4">
        <f t="shared" si="31"/>
        <v>0</v>
      </c>
      <c r="W112" s="4">
        <f t="shared" si="32"/>
        <v>0</v>
      </c>
      <c r="X112" s="190">
        <f t="shared" si="33"/>
        <v>1</v>
      </c>
      <c r="AB112" s="189">
        <f t="shared" si="34"/>
        <v>1</v>
      </c>
      <c r="AC112" s="4">
        <f t="shared" si="35"/>
        <v>1</v>
      </c>
      <c r="AD112" s="4">
        <f t="shared" si="36"/>
        <v>0</v>
      </c>
      <c r="AE112" s="4">
        <f t="shared" si="37"/>
        <v>0</v>
      </c>
      <c r="AF112" s="4">
        <f t="shared" si="38"/>
        <v>0</v>
      </c>
      <c r="AG112" s="4">
        <f t="shared" si="39"/>
        <v>0</v>
      </c>
      <c r="AH112" s="4">
        <f t="shared" si="40"/>
        <v>0</v>
      </c>
      <c r="AI112" s="4">
        <f t="shared" si="41"/>
        <v>0</v>
      </c>
      <c r="AJ112" s="4">
        <f t="shared" si="42"/>
        <v>0</v>
      </c>
      <c r="AK112" s="190">
        <f t="shared" si="43"/>
        <v>1</v>
      </c>
    </row>
    <row r="113" spans="1:37">
      <c r="A113" s="204">
        <v>42036</v>
      </c>
      <c r="B113" s="4">
        <v>0.6</v>
      </c>
      <c r="C113" s="4">
        <v>0.4</v>
      </c>
      <c r="D113" s="4">
        <v>0.3</v>
      </c>
      <c r="E113" s="4">
        <v>0.2</v>
      </c>
      <c r="F113" s="4">
        <v>0.2</v>
      </c>
      <c r="G113" s="4">
        <v>0.2</v>
      </c>
      <c r="H113" s="4">
        <v>0.2</v>
      </c>
      <c r="I113" s="4">
        <v>0.1</v>
      </c>
      <c r="J113" s="4">
        <v>0.2</v>
      </c>
      <c r="K113" s="4">
        <v>0.5</v>
      </c>
      <c r="L113" s="4">
        <f t="shared" si="23"/>
        <v>0.29000000000000004</v>
      </c>
      <c r="M113" s="264">
        <v>0.4</v>
      </c>
      <c r="O113" s="189">
        <f t="shared" si="24"/>
        <v>1</v>
      </c>
      <c r="P113" s="4">
        <f t="shared" si="25"/>
        <v>1</v>
      </c>
      <c r="Q113" s="4">
        <f t="shared" si="26"/>
        <v>1</v>
      </c>
      <c r="R113" s="4">
        <f t="shared" si="27"/>
        <v>0</v>
      </c>
      <c r="S113" s="4">
        <f t="shared" si="28"/>
        <v>0</v>
      </c>
      <c r="T113" s="4">
        <f t="shared" si="29"/>
        <v>0</v>
      </c>
      <c r="U113" s="4">
        <f t="shared" si="30"/>
        <v>0</v>
      </c>
      <c r="V113" s="4">
        <f t="shared" si="31"/>
        <v>0</v>
      </c>
      <c r="W113" s="4">
        <f t="shared" si="32"/>
        <v>0</v>
      </c>
      <c r="X113" s="190">
        <f t="shared" si="33"/>
        <v>1</v>
      </c>
      <c r="AB113" s="189">
        <f t="shared" si="34"/>
        <v>1</v>
      </c>
      <c r="AC113" s="4">
        <f t="shared" si="35"/>
        <v>0</v>
      </c>
      <c r="AD113" s="4">
        <f t="shared" si="36"/>
        <v>0</v>
      </c>
      <c r="AE113" s="4">
        <f t="shared" si="37"/>
        <v>0</v>
      </c>
      <c r="AF113" s="4">
        <f t="shared" si="38"/>
        <v>0</v>
      </c>
      <c r="AG113" s="4">
        <f t="shared" si="39"/>
        <v>0</v>
      </c>
      <c r="AH113" s="4">
        <f t="shared" si="40"/>
        <v>0</v>
      </c>
      <c r="AI113" s="4">
        <f t="shared" si="41"/>
        <v>0</v>
      </c>
      <c r="AJ113" s="4">
        <f t="shared" si="42"/>
        <v>0</v>
      </c>
      <c r="AK113" s="190">
        <f t="shared" si="43"/>
        <v>1</v>
      </c>
    </row>
    <row r="114" spans="1:37">
      <c r="A114" s="204">
        <v>42064</v>
      </c>
      <c r="B114" s="4">
        <v>0.6</v>
      </c>
      <c r="C114" s="4">
        <v>0.4</v>
      </c>
      <c r="D114" s="4">
        <v>0.3</v>
      </c>
      <c r="E114" s="4">
        <v>0.2</v>
      </c>
      <c r="F114" s="4">
        <v>0.2</v>
      </c>
      <c r="G114" s="4">
        <v>0.2</v>
      </c>
      <c r="H114" s="4">
        <v>0.2</v>
      </c>
      <c r="I114" s="4">
        <v>0.2</v>
      </c>
      <c r="J114" s="4">
        <v>0.2</v>
      </c>
      <c r="K114" s="4">
        <v>0.5</v>
      </c>
      <c r="L114" s="4">
        <f t="shared" si="23"/>
        <v>0.30000000000000004</v>
      </c>
      <c r="M114" s="264">
        <v>0.3</v>
      </c>
      <c r="O114" s="189">
        <f t="shared" si="24"/>
        <v>1</v>
      </c>
      <c r="P114" s="4">
        <f t="shared" si="25"/>
        <v>1</v>
      </c>
      <c r="Q114" s="4">
        <f t="shared" si="26"/>
        <v>0</v>
      </c>
      <c r="R114" s="4">
        <f t="shared" si="27"/>
        <v>0</v>
      </c>
      <c r="S114" s="4">
        <f t="shared" si="28"/>
        <v>0</v>
      </c>
      <c r="T114" s="4">
        <f t="shared" si="29"/>
        <v>0</v>
      </c>
      <c r="U114" s="4">
        <f t="shared" si="30"/>
        <v>0</v>
      </c>
      <c r="V114" s="4">
        <f t="shared" si="31"/>
        <v>0</v>
      </c>
      <c r="W114" s="4">
        <f t="shared" si="32"/>
        <v>0</v>
      </c>
      <c r="X114" s="190">
        <f t="shared" si="33"/>
        <v>1</v>
      </c>
      <c r="AB114" s="189">
        <f t="shared" si="34"/>
        <v>1</v>
      </c>
      <c r="AC114" s="4">
        <f t="shared" si="35"/>
        <v>1</v>
      </c>
      <c r="AD114" s="4">
        <f t="shared" si="36"/>
        <v>0</v>
      </c>
      <c r="AE114" s="4">
        <f t="shared" si="37"/>
        <v>0</v>
      </c>
      <c r="AF114" s="4">
        <f t="shared" si="38"/>
        <v>0</v>
      </c>
      <c r="AG114" s="4">
        <f t="shared" si="39"/>
        <v>0</v>
      </c>
      <c r="AH114" s="4">
        <f t="shared" si="40"/>
        <v>0</v>
      </c>
      <c r="AI114" s="4">
        <f t="shared" si="41"/>
        <v>0</v>
      </c>
      <c r="AJ114" s="4">
        <f t="shared" si="42"/>
        <v>0</v>
      </c>
      <c r="AK114" s="190">
        <f t="shared" si="43"/>
        <v>1</v>
      </c>
    </row>
    <row r="115" spans="1:37">
      <c r="A115" s="204">
        <v>42095</v>
      </c>
      <c r="B115" s="4">
        <v>0.4</v>
      </c>
      <c r="C115" s="4">
        <v>0.2</v>
      </c>
      <c r="D115" s="4">
        <v>0.1</v>
      </c>
      <c r="E115" s="4">
        <v>0.2</v>
      </c>
      <c r="F115" s="4">
        <v>0.1</v>
      </c>
      <c r="G115" s="4">
        <v>0.1</v>
      </c>
      <c r="H115" s="4">
        <v>0.1</v>
      </c>
      <c r="I115" s="4">
        <v>0.1</v>
      </c>
      <c r="J115" s="4">
        <v>0.2</v>
      </c>
      <c r="K115" s="4">
        <v>0.4</v>
      </c>
      <c r="L115" s="4">
        <f t="shared" si="23"/>
        <v>0.19000000000000003</v>
      </c>
      <c r="M115" s="264">
        <v>0.3</v>
      </c>
      <c r="O115" s="189">
        <f t="shared" si="24"/>
        <v>1</v>
      </c>
      <c r="P115" s="4">
        <f t="shared" si="25"/>
        <v>1</v>
      </c>
      <c r="Q115" s="4">
        <f t="shared" si="26"/>
        <v>0</v>
      </c>
      <c r="R115" s="4">
        <f t="shared" si="27"/>
        <v>1</v>
      </c>
      <c r="S115" s="4">
        <f t="shared" si="28"/>
        <v>0</v>
      </c>
      <c r="T115" s="4">
        <f t="shared" si="29"/>
        <v>0</v>
      </c>
      <c r="U115" s="4">
        <f t="shared" si="30"/>
        <v>0</v>
      </c>
      <c r="V115" s="4">
        <f t="shared" si="31"/>
        <v>0</v>
      </c>
      <c r="W115" s="4">
        <f t="shared" si="32"/>
        <v>1</v>
      </c>
      <c r="X115" s="190">
        <f t="shared" si="33"/>
        <v>1</v>
      </c>
      <c r="AB115" s="189">
        <f t="shared" si="34"/>
        <v>1</v>
      </c>
      <c r="AC115" s="4">
        <f t="shared" si="35"/>
        <v>0</v>
      </c>
      <c r="AD115" s="4">
        <f t="shared" si="36"/>
        <v>0</v>
      </c>
      <c r="AE115" s="4">
        <f t="shared" si="37"/>
        <v>0</v>
      </c>
      <c r="AF115" s="4">
        <f t="shared" si="38"/>
        <v>0</v>
      </c>
      <c r="AG115" s="4">
        <f t="shared" si="39"/>
        <v>0</v>
      </c>
      <c r="AH115" s="4">
        <f t="shared" si="40"/>
        <v>0</v>
      </c>
      <c r="AI115" s="4">
        <f t="shared" si="41"/>
        <v>0</v>
      </c>
      <c r="AJ115" s="4">
        <f t="shared" si="42"/>
        <v>0</v>
      </c>
      <c r="AK115" s="190">
        <f t="shared" si="43"/>
        <v>1</v>
      </c>
    </row>
    <row r="116" spans="1:37">
      <c r="A116" s="204">
        <v>42125</v>
      </c>
      <c r="B116" s="4">
        <v>0.6</v>
      </c>
      <c r="C116" s="4">
        <v>0.4</v>
      </c>
      <c r="D116" s="4">
        <v>0.3</v>
      </c>
      <c r="E116" s="4">
        <v>0.4</v>
      </c>
      <c r="F116" s="4">
        <v>0.3</v>
      </c>
      <c r="G116" s="4">
        <v>0.3</v>
      </c>
      <c r="H116" s="4">
        <v>0.3</v>
      </c>
      <c r="I116" s="4">
        <v>0.3</v>
      </c>
      <c r="J116" s="4">
        <v>0.4</v>
      </c>
      <c r="K116" s="4">
        <v>0.6</v>
      </c>
      <c r="L116" s="4">
        <f t="shared" si="23"/>
        <v>0.38999999999999996</v>
      </c>
      <c r="M116" s="264">
        <v>0.4</v>
      </c>
      <c r="O116" s="189">
        <f t="shared" si="24"/>
        <v>1</v>
      </c>
      <c r="P116" s="4">
        <f t="shared" si="25"/>
        <v>1</v>
      </c>
      <c r="Q116" s="4">
        <f t="shared" si="26"/>
        <v>0</v>
      </c>
      <c r="R116" s="4">
        <f t="shared" si="27"/>
        <v>1</v>
      </c>
      <c r="S116" s="4">
        <f t="shared" si="28"/>
        <v>0</v>
      </c>
      <c r="T116" s="4">
        <f t="shared" si="29"/>
        <v>0</v>
      </c>
      <c r="U116" s="4">
        <f t="shared" si="30"/>
        <v>0</v>
      </c>
      <c r="V116" s="4">
        <f t="shared" si="31"/>
        <v>0</v>
      </c>
      <c r="W116" s="4">
        <f t="shared" si="32"/>
        <v>1</v>
      </c>
      <c r="X116" s="190">
        <f t="shared" si="33"/>
        <v>1</v>
      </c>
      <c r="AB116" s="189">
        <f t="shared" si="34"/>
        <v>1</v>
      </c>
      <c r="AC116" s="4">
        <f t="shared" si="35"/>
        <v>0</v>
      </c>
      <c r="AD116" s="4">
        <f t="shared" si="36"/>
        <v>0</v>
      </c>
      <c r="AE116" s="4">
        <f t="shared" si="37"/>
        <v>0</v>
      </c>
      <c r="AF116" s="4">
        <f t="shared" si="38"/>
        <v>0</v>
      </c>
      <c r="AG116" s="4">
        <f t="shared" si="39"/>
        <v>0</v>
      </c>
      <c r="AH116" s="4">
        <f t="shared" si="40"/>
        <v>0</v>
      </c>
      <c r="AI116" s="4">
        <f t="shared" si="41"/>
        <v>0</v>
      </c>
      <c r="AJ116" s="4">
        <f t="shared" si="42"/>
        <v>0</v>
      </c>
      <c r="AK116" s="190">
        <f t="shared" si="43"/>
        <v>1</v>
      </c>
    </row>
    <row r="117" spans="1:37">
      <c r="A117" s="204">
        <v>42156</v>
      </c>
      <c r="B117" s="4">
        <v>0.5</v>
      </c>
      <c r="C117" s="4">
        <v>0.3</v>
      </c>
      <c r="D117" s="4">
        <v>0.2</v>
      </c>
      <c r="E117" s="4">
        <v>0.2</v>
      </c>
      <c r="F117" s="4">
        <v>0.2</v>
      </c>
      <c r="G117" s="4">
        <v>0.2</v>
      </c>
      <c r="H117" s="4">
        <v>0.2</v>
      </c>
      <c r="I117" s="4">
        <v>0.2</v>
      </c>
      <c r="J117" s="4">
        <v>0.3</v>
      </c>
      <c r="K117" s="4">
        <v>0.5</v>
      </c>
      <c r="L117" s="4">
        <f t="shared" si="23"/>
        <v>0.27999999999999997</v>
      </c>
      <c r="M117" s="264">
        <v>0.3</v>
      </c>
      <c r="O117" s="189">
        <f t="shared" si="24"/>
        <v>1</v>
      </c>
      <c r="P117" s="4">
        <f t="shared" si="25"/>
        <v>1</v>
      </c>
      <c r="Q117" s="4">
        <f t="shared" si="26"/>
        <v>0</v>
      </c>
      <c r="R117" s="4">
        <f t="shared" si="27"/>
        <v>0</v>
      </c>
      <c r="S117" s="4">
        <f t="shared" si="28"/>
        <v>0</v>
      </c>
      <c r="T117" s="4">
        <f t="shared" si="29"/>
        <v>0</v>
      </c>
      <c r="U117" s="4">
        <f t="shared" si="30"/>
        <v>0</v>
      </c>
      <c r="V117" s="4">
        <f t="shared" si="31"/>
        <v>0</v>
      </c>
      <c r="W117" s="4">
        <f t="shared" si="32"/>
        <v>1</v>
      </c>
      <c r="X117" s="190">
        <f t="shared" si="33"/>
        <v>1</v>
      </c>
      <c r="AB117" s="189">
        <f t="shared" si="34"/>
        <v>1</v>
      </c>
      <c r="AC117" s="4">
        <f t="shared" si="35"/>
        <v>0</v>
      </c>
      <c r="AD117" s="4">
        <f t="shared" si="36"/>
        <v>0</v>
      </c>
      <c r="AE117" s="4">
        <f t="shared" si="37"/>
        <v>0</v>
      </c>
      <c r="AF117" s="4">
        <f t="shared" si="38"/>
        <v>0</v>
      </c>
      <c r="AG117" s="4">
        <f t="shared" si="39"/>
        <v>0</v>
      </c>
      <c r="AH117" s="4">
        <f t="shared" si="40"/>
        <v>0</v>
      </c>
      <c r="AI117" s="4">
        <f t="shared" si="41"/>
        <v>0</v>
      </c>
      <c r="AJ117" s="4">
        <f t="shared" si="42"/>
        <v>0</v>
      </c>
      <c r="AK117" s="190">
        <f t="shared" si="43"/>
        <v>1</v>
      </c>
    </row>
    <row r="118" spans="1:37">
      <c r="A118" s="204">
        <v>42186</v>
      </c>
      <c r="B118" s="4">
        <v>0.5</v>
      </c>
      <c r="C118" s="4">
        <v>0.3</v>
      </c>
      <c r="D118" s="4">
        <v>0.2</v>
      </c>
      <c r="E118" s="4">
        <v>0.4</v>
      </c>
      <c r="F118" s="4">
        <v>0.3</v>
      </c>
      <c r="G118" s="4">
        <v>0.2</v>
      </c>
      <c r="H118" s="4">
        <v>0.3</v>
      </c>
      <c r="I118" s="4">
        <v>0.4</v>
      </c>
      <c r="J118" s="4">
        <v>0.4</v>
      </c>
      <c r="K118" s="4">
        <v>0.7</v>
      </c>
      <c r="L118" s="4">
        <f t="shared" si="23"/>
        <v>0.36999999999999994</v>
      </c>
      <c r="M118" s="264">
        <v>0.5</v>
      </c>
      <c r="O118" s="189">
        <f t="shared" si="24"/>
        <v>1</v>
      </c>
      <c r="P118" s="4">
        <f t="shared" si="25"/>
        <v>0</v>
      </c>
      <c r="Q118" s="4">
        <f t="shared" si="26"/>
        <v>0</v>
      </c>
      <c r="R118" s="4">
        <f t="shared" si="27"/>
        <v>1</v>
      </c>
      <c r="S118" s="4">
        <f t="shared" si="28"/>
        <v>0</v>
      </c>
      <c r="T118" s="4">
        <f t="shared" si="29"/>
        <v>0</v>
      </c>
      <c r="U118" s="4">
        <f t="shared" si="30"/>
        <v>0</v>
      </c>
      <c r="V118" s="4">
        <f t="shared" si="31"/>
        <v>1</v>
      </c>
      <c r="W118" s="4">
        <f t="shared" si="32"/>
        <v>1</v>
      </c>
      <c r="X118" s="190">
        <f t="shared" si="33"/>
        <v>1</v>
      </c>
      <c r="AB118" s="189">
        <f t="shared" si="34"/>
        <v>0</v>
      </c>
      <c r="AC118" s="4">
        <f t="shared" si="35"/>
        <v>0</v>
      </c>
      <c r="AD118" s="4">
        <f t="shared" si="36"/>
        <v>0</v>
      </c>
      <c r="AE118" s="4">
        <f t="shared" si="37"/>
        <v>0</v>
      </c>
      <c r="AF118" s="4">
        <f t="shared" si="38"/>
        <v>0</v>
      </c>
      <c r="AG118" s="4">
        <f t="shared" si="39"/>
        <v>0</v>
      </c>
      <c r="AH118" s="4">
        <f t="shared" si="40"/>
        <v>0</v>
      </c>
      <c r="AI118" s="4">
        <f t="shared" si="41"/>
        <v>0</v>
      </c>
      <c r="AJ118" s="4">
        <f t="shared" si="42"/>
        <v>0</v>
      </c>
      <c r="AK118" s="190">
        <f t="shared" si="43"/>
        <v>1</v>
      </c>
    </row>
    <row r="119" spans="1:37">
      <c r="A119" s="204">
        <v>42217</v>
      </c>
      <c r="B119" s="4">
        <v>0.4</v>
      </c>
      <c r="C119" s="4">
        <v>0.2</v>
      </c>
      <c r="D119" s="4">
        <v>0.1</v>
      </c>
      <c r="E119" s="4">
        <v>0.3</v>
      </c>
      <c r="F119" s="4">
        <v>0.2</v>
      </c>
      <c r="G119" s="4">
        <v>0.1</v>
      </c>
      <c r="H119" s="4">
        <v>0.2</v>
      </c>
      <c r="I119" s="4">
        <v>0.3</v>
      </c>
      <c r="J119" s="4">
        <v>0.3</v>
      </c>
      <c r="K119" s="4">
        <v>0.7</v>
      </c>
      <c r="L119" s="4">
        <f t="shared" si="23"/>
        <v>0.27999999999999997</v>
      </c>
      <c r="M119" s="264">
        <v>0.4</v>
      </c>
      <c r="O119" s="189">
        <f t="shared" si="24"/>
        <v>1</v>
      </c>
      <c r="P119" s="4">
        <f t="shared" si="25"/>
        <v>0</v>
      </c>
      <c r="Q119" s="4">
        <f t="shared" si="26"/>
        <v>0</v>
      </c>
      <c r="R119" s="4">
        <f t="shared" si="27"/>
        <v>1</v>
      </c>
      <c r="S119" s="4">
        <f t="shared" si="28"/>
        <v>0</v>
      </c>
      <c r="T119" s="4">
        <f t="shared" si="29"/>
        <v>0</v>
      </c>
      <c r="U119" s="4">
        <f t="shared" si="30"/>
        <v>0</v>
      </c>
      <c r="V119" s="4">
        <f t="shared" si="31"/>
        <v>1</v>
      </c>
      <c r="W119" s="4">
        <f t="shared" si="32"/>
        <v>1</v>
      </c>
      <c r="X119" s="190">
        <f t="shared" si="33"/>
        <v>1</v>
      </c>
      <c r="AB119" s="189">
        <f t="shared" si="34"/>
        <v>0</v>
      </c>
      <c r="AC119" s="4">
        <f t="shared" si="35"/>
        <v>0</v>
      </c>
      <c r="AD119" s="4">
        <f t="shared" si="36"/>
        <v>0</v>
      </c>
      <c r="AE119" s="4">
        <f t="shared" si="37"/>
        <v>0</v>
      </c>
      <c r="AF119" s="4">
        <f t="shared" si="38"/>
        <v>0</v>
      </c>
      <c r="AG119" s="4">
        <f t="shared" si="39"/>
        <v>0</v>
      </c>
      <c r="AH119" s="4">
        <f t="shared" si="40"/>
        <v>0</v>
      </c>
      <c r="AI119" s="4">
        <f t="shared" si="41"/>
        <v>0</v>
      </c>
      <c r="AJ119" s="4">
        <f t="shared" si="42"/>
        <v>0</v>
      </c>
      <c r="AK119" s="190">
        <f t="shared" si="43"/>
        <v>1</v>
      </c>
    </row>
    <row r="120" spans="1:37">
      <c r="A120" s="204">
        <v>42248</v>
      </c>
      <c r="B120" s="4">
        <v>0.4</v>
      </c>
      <c r="C120" s="4">
        <v>0.1</v>
      </c>
      <c r="D120" s="4">
        <v>0</v>
      </c>
      <c r="E120" s="4">
        <v>0.1</v>
      </c>
      <c r="F120" s="4">
        <v>0.1</v>
      </c>
      <c r="G120" s="4">
        <v>0.1</v>
      </c>
      <c r="H120" s="4">
        <v>0</v>
      </c>
      <c r="I120" s="4">
        <v>0.2</v>
      </c>
      <c r="J120" s="4">
        <v>0.2</v>
      </c>
      <c r="K120" s="4">
        <v>0.4</v>
      </c>
      <c r="L120" s="4">
        <f t="shared" si="23"/>
        <v>0.16</v>
      </c>
      <c r="M120" s="264">
        <v>0.2</v>
      </c>
      <c r="O120" s="189">
        <f t="shared" si="24"/>
        <v>1</v>
      </c>
      <c r="P120" s="4">
        <f t="shared" si="25"/>
        <v>0</v>
      </c>
      <c r="Q120" s="4">
        <f t="shared" si="26"/>
        <v>0</v>
      </c>
      <c r="R120" s="4">
        <f t="shared" si="27"/>
        <v>0</v>
      </c>
      <c r="S120" s="4">
        <f t="shared" si="28"/>
        <v>0</v>
      </c>
      <c r="T120" s="4">
        <f t="shared" si="29"/>
        <v>0</v>
      </c>
      <c r="U120" s="4">
        <f t="shared" si="30"/>
        <v>0</v>
      </c>
      <c r="V120" s="4">
        <f t="shared" si="31"/>
        <v>1</v>
      </c>
      <c r="W120" s="4">
        <f t="shared" si="32"/>
        <v>1</v>
      </c>
      <c r="X120" s="190">
        <f t="shared" si="33"/>
        <v>1</v>
      </c>
      <c r="AB120" s="189">
        <f t="shared" si="34"/>
        <v>1</v>
      </c>
      <c r="AC120" s="4">
        <f t="shared" si="35"/>
        <v>0</v>
      </c>
      <c r="AD120" s="4">
        <f t="shared" si="36"/>
        <v>0</v>
      </c>
      <c r="AE120" s="4">
        <f t="shared" si="37"/>
        <v>0</v>
      </c>
      <c r="AF120" s="4">
        <f t="shared" si="38"/>
        <v>0</v>
      </c>
      <c r="AG120" s="4">
        <f t="shared" si="39"/>
        <v>0</v>
      </c>
      <c r="AH120" s="4">
        <f t="shared" si="40"/>
        <v>0</v>
      </c>
      <c r="AI120" s="4">
        <f t="shared" si="41"/>
        <v>0</v>
      </c>
      <c r="AJ120" s="4">
        <f t="shared" si="42"/>
        <v>0</v>
      </c>
      <c r="AK120" s="190">
        <f t="shared" si="43"/>
        <v>1</v>
      </c>
    </row>
    <row r="121" spans="1:37">
      <c r="A121" s="204">
        <v>42278</v>
      </c>
      <c r="B121" s="4">
        <v>0.3</v>
      </c>
      <c r="C121" s="4">
        <v>0.2</v>
      </c>
      <c r="D121" s="4">
        <v>0.1</v>
      </c>
      <c r="E121" s="4">
        <v>0.1</v>
      </c>
      <c r="F121" s="4">
        <v>0.2</v>
      </c>
      <c r="G121" s="4">
        <v>0.1</v>
      </c>
      <c r="H121" s="4">
        <v>0</v>
      </c>
      <c r="I121" s="4">
        <v>0.2</v>
      </c>
      <c r="J121" s="4">
        <v>0.2</v>
      </c>
      <c r="K121" s="4">
        <v>0.4</v>
      </c>
      <c r="L121" s="4">
        <f t="shared" si="23"/>
        <v>0.18</v>
      </c>
      <c r="M121" s="264">
        <v>0.2</v>
      </c>
      <c r="O121" s="189">
        <f t="shared" si="24"/>
        <v>1</v>
      </c>
      <c r="P121" s="4">
        <f t="shared" si="25"/>
        <v>1</v>
      </c>
      <c r="Q121" s="4">
        <f t="shared" si="26"/>
        <v>0</v>
      </c>
      <c r="R121" s="4">
        <f t="shared" si="27"/>
        <v>0</v>
      </c>
      <c r="S121" s="4">
        <f t="shared" si="28"/>
        <v>1</v>
      </c>
      <c r="T121" s="4">
        <f t="shared" si="29"/>
        <v>0</v>
      </c>
      <c r="U121" s="4">
        <f t="shared" si="30"/>
        <v>0</v>
      </c>
      <c r="V121" s="4">
        <f t="shared" si="31"/>
        <v>1</v>
      </c>
      <c r="W121" s="4">
        <f t="shared" si="32"/>
        <v>1</v>
      </c>
      <c r="X121" s="190">
        <f t="shared" si="33"/>
        <v>1</v>
      </c>
      <c r="AB121" s="189">
        <f t="shared" si="34"/>
        <v>1</v>
      </c>
      <c r="AC121" s="4">
        <f t="shared" si="35"/>
        <v>0</v>
      </c>
      <c r="AD121" s="4">
        <f t="shared" si="36"/>
        <v>0</v>
      </c>
      <c r="AE121" s="4">
        <f t="shared" si="37"/>
        <v>0</v>
      </c>
      <c r="AF121" s="4">
        <f t="shared" si="38"/>
        <v>0</v>
      </c>
      <c r="AG121" s="4">
        <f t="shared" si="39"/>
        <v>0</v>
      </c>
      <c r="AH121" s="4">
        <f t="shared" si="40"/>
        <v>0</v>
      </c>
      <c r="AI121" s="4">
        <f t="shared" si="41"/>
        <v>0</v>
      </c>
      <c r="AJ121" s="4">
        <f t="shared" si="42"/>
        <v>0</v>
      </c>
      <c r="AK121" s="190">
        <f t="shared" si="43"/>
        <v>1</v>
      </c>
    </row>
    <row r="122" spans="1:37">
      <c r="A122" s="204">
        <v>42309</v>
      </c>
      <c r="B122" s="4">
        <v>0.5</v>
      </c>
      <c r="C122" s="4">
        <v>0.3</v>
      </c>
      <c r="D122" s="4">
        <v>0.3</v>
      </c>
      <c r="E122" s="4">
        <v>0.3</v>
      </c>
      <c r="F122" s="4">
        <v>0.4</v>
      </c>
      <c r="G122" s="4">
        <v>0.4</v>
      </c>
      <c r="H122" s="4">
        <v>0.3</v>
      </c>
      <c r="I122" s="4">
        <v>0.4</v>
      </c>
      <c r="J122" s="4">
        <v>0.4</v>
      </c>
      <c r="K122" s="4">
        <v>0.5</v>
      </c>
      <c r="L122" s="4">
        <f t="shared" si="23"/>
        <v>0.38</v>
      </c>
      <c r="M122" s="264">
        <v>0.4</v>
      </c>
      <c r="O122" s="189">
        <f t="shared" si="24"/>
        <v>1</v>
      </c>
      <c r="P122" s="4">
        <f t="shared" si="25"/>
        <v>0</v>
      </c>
      <c r="Q122" s="4">
        <f t="shared" si="26"/>
        <v>0</v>
      </c>
      <c r="R122" s="4">
        <f t="shared" si="27"/>
        <v>0</v>
      </c>
      <c r="S122" s="4">
        <f t="shared" si="28"/>
        <v>1</v>
      </c>
      <c r="T122" s="4">
        <f t="shared" si="29"/>
        <v>1</v>
      </c>
      <c r="U122" s="4">
        <f t="shared" si="30"/>
        <v>0</v>
      </c>
      <c r="V122" s="4">
        <f t="shared" si="31"/>
        <v>1</v>
      </c>
      <c r="W122" s="4">
        <f t="shared" si="32"/>
        <v>1</v>
      </c>
      <c r="X122" s="190">
        <f t="shared" si="33"/>
        <v>1</v>
      </c>
      <c r="AB122" s="189">
        <f t="shared" si="34"/>
        <v>1</v>
      </c>
      <c r="AC122" s="4">
        <f t="shared" si="35"/>
        <v>0</v>
      </c>
      <c r="AD122" s="4">
        <f t="shared" si="36"/>
        <v>0</v>
      </c>
      <c r="AE122" s="4">
        <f t="shared" si="37"/>
        <v>0</v>
      </c>
      <c r="AF122" s="4">
        <f t="shared" si="38"/>
        <v>0</v>
      </c>
      <c r="AG122" s="4">
        <f t="shared" si="39"/>
        <v>0</v>
      </c>
      <c r="AH122" s="4">
        <f t="shared" si="40"/>
        <v>0</v>
      </c>
      <c r="AI122" s="4">
        <f t="shared" si="41"/>
        <v>0</v>
      </c>
      <c r="AJ122" s="4">
        <f t="shared" si="42"/>
        <v>0</v>
      </c>
      <c r="AK122" s="190">
        <f t="shared" si="43"/>
        <v>1</v>
      </c>
    </row>
    <row r="123" spans="1:37">
      <c r="A123" s="204">
        <v>42339</v>
      </c>
      <c r="B123" s="4">
        <v>0.5</v>
      </c>
      <c r="C123" s="4">
        <v>0.3</v>
      </c>
      <c r="D123" s="4">
        <v>0.2</v>
      </c>
      <c r="E123" s="4">
        <v>0.4</v>
      </c>
      <c r="F123" s="4">
        <v>0.4</v>
      </c>
      <c r="G123" s="4">
        <v>0.3</v>
      </c>
      <c r="H123" s="4">
        <v>0.3</v>
      </c>
      <c r="I123" s="4">
        <v>0.5</v>
      </c>
      <c r="J123" s="4">
        <v>0.5</v>
      </c>
      <c r="K123" s="4">
        <v>0.8</v>
      </c>
      <c r="L123" s="4">
        <f t="shared" si="23"/>
        <v>0.41999999999999993</v>
      </c>
      <c r="M123" s="264">
        <v>0.5</v>
      </c>
      <c r="O123" s="189">
        <f t="shared" si="24"/>
        <v>1</v>
      </c>
      <c r="P123" s="4">
        <f t="shared" si="25"/>
        <v>0</v>
      </c>
      <c r="Q123" s="4">
        <f t="shared" si="26"/>
        <v>0</v>
      </c>
      <c r="R123" s="4">
        <f t="shared" si="27"/>
        <v>0</v>
      </c>
      <c r="S123" s="4">
        <f t="shared" si="28"/>
        <v>0</v>
      </c>
      <c r="T123" s="4">
        <f t="shared" si="29"/>
        <v>0</v>
      </c>
      <c r="U123" s="4">
        <f t="shared" si="30"/>
        <v>0</v>
      </c>
      <c r="V123" s="4">
        <f t="shared" si="31"/>
        <v>1</v>
      </c>
      <c r="W123" s="4">
        <f t="shared" si="32"/>
        <v>1</v>
      </c>
      <c r="X123" s="190">
        <f t="shared" si="33"/>
        <v>1</v>
      </c>
      <c r="AB123" s="189">
        <f t="shared" si="34"/>
        <v>0</v>
      </c>
      <c r="AC123" s="4">
        <f t="shared" si="35"/>
        <v>0</v>
      </c>
      <c r="AD123" s="4">
        <f t="shared" si="36"/>
        <v>0</v>
      </c>
      <c r="AE123" s="4">
        <f t="shared" si="37"/>
        <v>0</v>
      </c>
      <c r="AF123" s="4">
        <f t="shared" si="38"/>
        <v>0</v>
      </c>
      <c r="AG123" s="4">
        <f t="shared" si="39"/>
        <v>0</v>
      </c>
      <c r="AH123" s="4">
        <f t="shared" si="40"/>
        <v>0</v>
      </c>
      <c r="AI123" s="4">
        <f t="shared" si="41"/>
        <v>0</v>
      </c>
      <c r="AJ123" s="4">
        <f t="shared" si="42"/>
        <v>0</v>
      </c>
      <c r="AK123" s="190">
        <f t="shared" si="43"/>
        <v>1</v>
      </c>
    </row>
    <row r="124" spans="1:37">
      <c r="A124" s="204">
        <v>42370</v>
      </c>
      <c r="B124" s="4">
        <v>0.7</v>
      </c>
      <c r="C124" s="4">
        <v>0.5</v>
      </c>
      <c r="D124" s="4">
        <v>0.5</v>
      </c>
      <c r="E124" s="4">
        <v>0.6</v>
      </c>
      <c r="F124" s="4">
        <v>0.6</v>
      </c>
      <c r="G124" s="4">
        <v>0.5</v>
      </c>
      <c r="H124" s="4">
        <v>0.5</v>
      </c>
      <c r="I124" s="4">
        <v>0.7</v>
      </c>
      <c r="J124" s="4">
        <v>0.7</v>
      </c>
      <c r="K124" s="4">
        <v>0.7</v>
      </c>
      <c r="L124" s="4">
        <f t="shared" si="23"/>
        <v>0.6</v>
      </c>
      <c r="M124" s="264">
        <v>0.6</v>
      </c>
      <c r="O124" s="189">
        <f t="shared" si="24"/>
        <v>1</v>
      </c>
      <c r="P124" s="4">
        <f t="shared" si="25"/>
        <v>0</v>
      </c>
      <c r="Q124" s="4">
        <f t="shared" si="26"/>
        <v>0</v>
      </c>
      <c r="R124" s="4">
        <f t="shared" si="27"/>
        <v>0</v>
      </c>
      <c r="S124" s="4">
        <f t="shared" si="28"/>
        <v>0</v>
      </c>
      <c r="T124" s="4">
        <f t="shared" si="29"/>
        <v>0</v>
      </c>
      <c r="U124" s="4">
        <f t="shared" si="30"/>
        <v>0</v>
      </c>
      <c r="V124" s="4">
        <f t="shared" si="31"/>
        <v>1</v>
      </c>
      <c r="W124" s="4">
        <f t="shared" si="32"/>
        <v>1</v>
      </c>
      <c r="X124" s="190">
        <f t="shared" si="33"/>
        <v>1</v>
      </c>
      <c r="AB124" s="189">
        <f t="shared" si="34"/>
        <v>1</v>
      </c>
      <c r="AC124" s="4">
        <f t="shared" si="35"/>
        <v>0</v>
      </c>
      <c r="AD124" s="4">
        <f t="shared" si="36"/>
        <v>0</v>
      </c>
      <c r="AE124" s="4">
        <f t="shared" si="37"/>
        <v>0</v>
      </c>
      <c r="AF124" s="4">
        <f t="shared" si="38"/>
        <v>0</v>
      </c>
      <c r="AG124" s="4">
        <f t="shared" si="39"/>
        <v>0</v>
      </c>
      <c r="AH124" s="4">
        <f t="shared" si="40"/>
        <v>0</v>
      </c>
      <c r="AI124" s="4">
        <f t="shared" si="41"/>
        <v>1</v>
      </c>
      <c r="AJ124" s="4">
        <f t="shared" si="42"/>
        <v>1</v>
      </c>
      <c r="AK124" s="190">
        <f t="shared" si="43"/>
        <v>1</v>
      </c>
    </row>
    <row r="125" spans="1:37">
      <c r="A125" s="204">
        <v>42401</v>
      </c>
      <c r="B125" s="4">
        <v>0.7</v>
      </c>
      <c r="C125" s="4">
        <v>0.5</v>
      </c>
      <c r="D125" s="4">
        <v>0.5</v>
      </c>
      <c r="E125" s="4">
        <v>0.6</v>
      </c>
      <c r="F125" s="4">
        <v>0.6</v>
      </c>
      <c r="G125" s="4">
        <v>0.5</v>
      </c>
      <c r="H125" s="4">
        <v>0.5</v>
      </c>
      <c r="I125" s="4">
        <v>0.7</v>
      </c>
      <c r="J125" s="4">
        <v>0.7</v>
      </c>
      <c r="K125" s="4">
        <v>0.7</v>
      </c>
      <c r="L125" s="4">
        <f t="shared" si="23"/>
        <v>0.6</v>
      </c>
      <c r="M125" s="264">
        <v>0.6</v>
      </c>
      <c r="O125" s="189">
        <f t="shared" si="24"/>
        <v>1</v>
      </c>
      <c r="P125" s="4">
        <f t="shared" si="25"/>
        <v>0</v>
      </c>
      <c r="Q125" s="4">
        <f t="shared" si="26"/>
        <v>0</v>
      </c>
      <c r="R125" s="4">
        <f t="shared" si="27"/>
        <v>0</v>
      </c>
      <c r="S125" s="4">
        <f t="shared" si="28"/>
        <v>0</v>
      </c>
      <c r="T125" s="4">
        <f t="shared" si="29"/>
        <v>0</v>
      </c>
      <c r="U125" s="4">
        <f t="shared" si="30"/>
        <v>0</v>
      </c>
      <c r="V125" s="4">
        <f t="shared" si="31"/>
        <v>1</v>
      </c>
      <c r="W125" s="4">
        <f t="shared" si="32"/>
        <v>1</v>
      </c>
      <c r="X125" s="190">
        <f t="shared" si="33"/>
        <v>1</v>
      </c>
      <c r="AB125" s="189">
        <f t="shared" si="34"/>
        <v>1</v>
      </c>
      <c r="AC125" s="4">
        <f t="shared" si="35"/>
        <v>0</v>
      </c>
      <c r="AD125" s="4">
        <f t="shared" si="36"/>
        <v>0</v>
      </c>
      <c r="AE125" s="4">
        <f t="shared" si="37"/>
        <v>0</v>
      </c>
      <c r="AF125" s="4">
        <f t="shared" si="38"/>
        <v>0</v>
      </c>
      <c r="AG125" s="4">
        <f t="shared" si="39"/>
        <v>0</v>
      </c>
      <c r="AH125" s="4">
        <f t="shared" si="40"/>
        <v>0</v>
      </c>
      <c r="AI125" s="4">
        <f t="shared" si="41"/>
        <v>1</v>
      </c>
      <c r="AJ125" s="4">
        <f t="shared" si="42"/>
        <v>1</v>
      </c>
      <c r="AK125" s="190">
        <f t="shared" si="43"/>
        <v>1</v>
      </c>
    </row>
    <row r="126" spans="1:37">
      <c r="A126" s="204">
        <v>42430</v>
      </c>
      <c r="B126" s="4">
        <v>0.7</v>
      </c>
      <c r="C126" s="4">
        <v>0.5</v>
      </c>
      <c r="D126" s="4">
        <v>0.5</v>
      </c>
      <c r="E126" s="4">
        <v>0.6</v>
      </c>
      <c r="F126" s="4">
        <v>0.7</v>
      </c>
      <c r="G126" s="4">
        <v>0.6</v>
      </c>
      <c r="H126" s="4">
        <v>0.5</v>
      </c>
      <c r="I126" s="4">
        <v>0.8</v>
      </c>
      <c r="J126" s="4">
        <v>0.8</v>
      </c>
      <c r="K126" s="4">
        <v>1</v>
      </c>
      <c r="L126" s="4">
        <f t="shared" si="23"/>
        <v>0.66999999999999993</v>
      </c>
      <c r="M126" s="264">
        <v>0.8</v>
      </c>
      <c r="O126" s="189">
        <f t="shared" si="24"/>
        <v>1</v>
      </c>
      <c r="P126" s="4">
        <f t="shared" si="25"/>
        <v>0</v>
      </c>
      <c r="Q126" s="4">
        <f t="shared" si="26"/>
        <v>0</v>
      </c>
      <c r="R126" s="4">
        <f t="shared" si="27"/>
        <v>0</v>
      </c>
      <c r="S126" s="4">
        <f t="shared" si="28"/>
        <v>1</v>
      </c>
      <c r="T126" s="4">
        <f t="shared" si="29"/>
        <v>0</v>
      </c>
      <c r="U126" s="4">
        <f t="shared" si="30"/>
        <v>0</v>
      </c>
      <c r="V126" s="4">
        <f t="shared" si="31"/>
        <v>1</v>
      </c>
      <c r="W126" s="4">
        <f t="shared" si="32"/>
        <v>1</v>
      </c>
      <c r="X126" s="190">
        <f t="shared" si="33"/>
        <v>1</v>
      </c>
      <c r="AB126" s="189">
        <f t="shared" si="34"/>
        <v>0</v>
      </c>
      <c r="AC126" s="4">
        <f t="shared" si="35"/>
        <v>0</v>
      </c>
      <c r="AD126" s="4">
        <f t="shared" si="36"/>
        <v>0</v>
      </c>
      <c r="AE126" s="4">
        <f t="shared" si="37"/>
        <v>0</v>
      </c>
      <c r="AF126" s="4">
        <f t="shared" si="38"/>
        <v>0</v>
      </c>
      <c r="AG126" s="4">
        <f t="shared" si="39"/>
        <v>0</v>
      </c>
      <c r="AH126" s="4">
        <f t="shared" si="40"/>
        <v>0</v>
      </c>
      <c r="AI126" s="4">
        <f t="shared" si="41"/>
        <v>0</v>
      </c>
      <c r="AJ126" s="4">
        <f t="shared" si="42"/>
        <v>0</v>
      </c>
      <c r="AK126" s="190">
        <f t="shared" si="43"/>
        <v>1</v>
      </c>
    </row>
    <row r="127" spans="1:37">
      <c r="A127" s="204">
        <v>42461</v>
      </c>
      <c r="B127" s="4">
        <v>0.7</v>
      </c>
      <c r="C127" s="4">
        <v>0.6</v>
      </c>
      <c r="D127" s="4">
        <v>0.5</v>
      </c>
      <c r="E127" s="4">
        <v>0.6</v>
      </c>
      <c r="F127" s="4">
        <v>0.7</v>
      </c>
      <c r="G127" s="4">
        <v>0.6</v>
      </c>
      <c r="H127" s="4">
        <v>0.6</v>
      </c>
      <c r="I127" s="4">
        <v>0.7</v>
      </c>
      <c r="J127" s="4">
        <v>0.7</v>
      </c>
      <c r="K127" s="4">
        <v>0.8</v>
      </c>
      <c r="L127" s="4">
        <f t="shared" si="23"/>
        <v>0.65</v>
      </c>
      <c r="M127" s="264">
        <v>0.7</v>
      </c>
      <c r="O127" s="189">
        <f t="shared" si="24"/>
        <v>1</v>
      </c>
      <c r="P127" s="4">
        <f t="shared" si="25"/>
        <v>0</v>
      </c>
      <c r="Q127" s="4">
        <f t="shared" si="26"/>
        <v>0</v>
      </c>
      <c r="R127" s="4">
        <f t="shared" si="27"/>
        <v>0</v>
      </c>
      <c r="S127" s="4">
        <f t="shared" si="28"/>
        <v>1</v>
      </c>
      <c r="T127" s="4">
        <f t="shared" si="29"/>
        <v>0</v>
      </c>
      <c r="U127" s="4">
        <f t="shared" si="30"/>
        <v>0</v>
      </c>
      <c r="V127" s="4">
        <f t="shared" si="31"/>
        <v>1</v>
      </c>
      <c r="W127" s="4">
        <f t="shared" si="32"/>
        <v>1</v>
      </c>
      <c r="X127" s="190">
        <f t="shared" si="33"/>
        <v>1</v>
      </c>
      <c r="AB127" s="189">
        <f t="shared" si="34"/>
        <v>0</v>
      </c>
      <c r="AC127" s="4">
        <f t="shared" si="35"/>
        <v>0</v>
      </c>
      <c r="AD127" s="4">
        <f t="shared" si="36"/>
        <v>0</v>
      </c>
      <c r="AE127" s="4">
        <f t="shared" si="37"/>
        <v>0</v>
      </c>
      <c r="AF127" s="4">
        <f t="shared" si="38"/>
        <v>0</v>
      </c>
      <c r="AG127" s="4">
        <f t="shared" si="39"/>
        <v>0</v>
      </c>
      <c r="AH127" s="4">
        <f t="shared" si="40"/>
        <v>0</v>
      </c>
      <c r="AI127" s="4">
        <f t="shared" si="41"/>
        <v>0</v>
      </c>
      <c r="AJ127" s="4">
        <f t="shared" si="42"/>
        <v>0</v>
      </c>
      <c r="AK127" s="190">
        <f t="shared" si="43"/>
        <v>1</v>
      </c>
    </row>
    <row r="128" spans="1:37">
      <c r="A128" s="204">
        <v>42491</v>
      </c>
      <c r="B128" s="4">
        <v>0.8</v>
      </c>
      <c r="C128" s="4">
        <v>0.6</v>
      </c>
      <c r="D128" s="4">
        <v>0.6</v>
      </c>
      <c r="E128" s="4">
        <v>0.7</v>
      </c>
      <c r="F128" s="4">
        <v>0.7</v>
      </c>
      <c r="G128" s="4">
        <v>0.7</v>
      </c>
      <c r="H128" s="4">
        <v>0.6</v>
      </c>
      <c r="I128" s="4">
        <v>0.8</v>
      </c>
      <c r="J128" s="4">
        <v>0.7</v>
      </c>
      <c r="K128" s="4">
        <v>0.8</v>
      </c>
      <c r="L128" s="4">
        <f t="shared" si="23"/>
        <v>0.7</v>
      </c>
      <c r="M128" s="264">
        <v>0.7</v>
      </c>
      <c r="O128" s="189">
        <f t="shared" si="24"/>
        <v>1</v>
      </c>
      <c r="P128" s="4">
        <f t="shared" si="25"/>
        <v>0</v>
      </c>
      <c r="Q128" s="4">
        <f t="shared" si="26"/>
        <v>0</v>
      </c>
      <c r="R128" s="4">
        <f t="shared" si="27"/>
        <v>0</v>
      </c>
      <c r="S128" s="4">
        <f t="shared" si="28"/>
        <v>0</v>
      </c>
      <c r="T128" s="4">
        <f t="shared" si="29"/>
        <v>0</v>
      </c>
      <c r="U128" s="4">
        <f t="shared" si="30"/>
        <v>0</v>
      </c>
      <c r="V128" s="4">
        <f t="shared" si="31"/>
        <v>1</v>
      </c>
      <c r="W128" s="4">
        <f t="shared" si="32"/>
        <v>0</v>
      </c>
      <c r="X128" s="190">
        <f t="shared" si="33"/>
        <v>1</v>
      </c>
      <c r="AB128" s="189">
        <f t="shared" si="34"/>
        <v>1</v>
      </c>
      <c r="AC128" s="4">
        <f t="shared" si="35"/>
        <v>0</v>
      </c>
      <c r="AD128" s="4">
        <f t="shared" si="36"/>
        <v>0</v>
      </c>
      <c r="AE128" s="4">
        <f t="shared" si="37"/>
        <v>0</v>
      </c>
      <c r="AF128" s="4">
        <f t="shared" si="38"/>
        <v>0</v>
      </c>
      <c r="AG128" s="4">
        <f t="shared" si="39"/>
        <v>0</v>
      </c>
      <c r="AH128" s="4">
        <f t="shared" si="40"/>
        <v>0</v>
      </c>
      <c r="AI128" s="4">
        <f t="shared" si="41"/>
        <v>1</v>
      </c>
      <c r="AJ128" s="4">
        <f t="shared" si="42"/>
        <v>0</v>
      </c>
      <c r="AK128" s="190">
        <f t="shared" si="43"/>
        <v>1</v>
      </c>
    </row>
    <row r="129" spans="1:37">
      <c r="A129" s="204">
        <v>42522</v>
      </c>
      <c r="B129" s="4">
        <v>0.8</v>
      </c>
      <c r="C129" s="4">
        <v>0.7</v>
      </c>
      <c r="D129" s="4">
        <v>0.7</v>
      </c>
      <c r="E129" s="4">
        <v>0.8</v>
      </c>
      <c r="F129" s="4">
        <v>0.8</v>
      </c>
      <c r="G129" s="4">
        <v>0.8</v>
      </c>
      <c r="H129" s="4">
        <v>0.7</v>
      </c>
      <c r="I129" s="4">
        <v>0.9</v>
      </c>
      <c r="J129" s="4">
        <v>0.9</v>
      </c>
      <c r="K129" s="4">
        <v>1</v>
      </c>
      <c r="L129" s="4">
        <f t="shared" si="23"/>
        <v>0.81000000000000016</v>
      </c>
      <c r="M129" s="264">
        <v>0.8</v>
      </c>
      <c r="O129" s="189">
        <f t="shared" si="24"/>
        <v>0</v>
      </c>
      <c r="P129" s="4">
        <f t="shared" si="25"/>
        <v>0</v>
      </c>
      <c r="Q129" s="4">
        <f t="shared" si="26"/>
        <v>0</v>
      </c>
      <c r="R129" s="4">
        <f t="shared" si="27"/>
        <v>0</v>
      </c>
      <c r="S129" s="4">
        <f t="shared" si="28"/>
        <v>0</v>
      </c>
      <c r="T129" s="4">
        <f t="shared" si="29"/>
        <v>0</v>
      </c>
      <c r="U129" s="4">
        <f t="shared" si="30"/>
        <v>0</v>
      </c>
      <c r="V129" s="4">
        <f t="shared" si="31"/>
        <v>1</v>
      </c>
      <c r="W129" s="4">
        <f t="shared" si="32"/>
        <v>1</v>
      </c>
      <c r="X129" s="190">
        <f t="shared" si="33"/>
        <v>1</v>
      </c>
      <c r="AB129" s="189">
        <f t="shared" si="34"/>
        <v>0</v>
      </c>
      <c r="AC129" s="4">
        <f t="shared" si="35"/>
        <v>0</v>
      </c>
      <c r="AD129" s="4">
        <f t="shared" si="36"/>
        <v>0</v>
      </c>
      <c r="AE129" s="4">
        <f t="shared" si="37"/>
        <v>0</v>
      </c>
      <c r="AF129" s="4">
        <f t="shared" si="38"/>
        <v>0</v>
      </c>
      <c r="AG129" s="4">
        <f t="shared" si="39"/>
        <v>0</v>
      </c>
      <c r="AH129" s="4">
        <f t="shared" si="40"/>
        <v>0</v>
      </c>
      <c r="AI129" s="4">
        <f t="shared" si="41"/>
        <v>1</v>
      </c>
      <c r="AJ129" s="4">
        <f t="shared" si="42"/>
        <v>1</v>
      </c>
      <c r="AK129" s="190">
        <f t="shared" si="43"/>
        <v>1</v>
      </c>
    </row>
    <row r="130" spans="1:37">
      <c r="A130" s="204">
        <v>42552</v>
      </c>
      <c r="B130" s="4">
        <v>0.9</v>
      </c>
      <c r="C130" s="4">
        <v>0.8</v>
      </c>
      <c r="D130" s="4">
        <v>0.7</v>
      </c>
      <c r="E130" s="4">
        <v>0.8</v>
      </c>
      <c r="F130" s="4">
        <v>0.8</v>
      </c>
      <c r="G130" s="4">
        <v>1</v>
      </c>
      <c r="H130" s="4">
        <v>0.8</v>
      </c>
      <c r="I130" s="4">
        <v>0.9</v>
      </c>
      <c r="J130" s="4">
        <v>1</v>
      </c>
      <c r="K130" s="4">
        <v>1</v>
      </c>
      <c r="L130" s="4">
        <f t="shared" si="23"/>
        <v>0.86999999999999988</v>
      </c>
      <c r="M130" s="264">
        <v>0.9</v>
      </c>
      <c r="O130" s="189">
        <f t="shared" si="24"/>
        <v>1</v>
      </c>
      <c r="P130" s="4">
        <f t="shared" si="25"/>
        <v>0</v>
      </c>
      <c r="Q130" s="4">
        <f t="shared" si="26"/>
        <v>0</v>
      </c>
      <c r="R130" s="4">
        <f t="shared" si="27"/>
        <v>0</v>
      </c>
      <c r="S130" s="4">
        <f t="shared" si="28"/>
        <v>0</v>
      </c>
      <c r="T130" s="4">
        <f t="shared" si="29"/>
        <v>1</v>
      </c>
      <c r="U130" s="4">
        <f t="shared" si="30"/>
        <v>0</v>
      </c>
      <c r="V130" s="4">
        <f t="shared" si="31"/>
        <v>1</v>
      </c>
      <c r="W130" s="4">
        <f t="shared" si="32"/>
        <v>1</v>
      </c>
      <c r="X130" s="190">
        <f t="shared" si="33"/>
        <v>1</v>
      </c>
      <c r="AB130" s="189">
        <f t="shared" si="34"/>
        <v>0</v>
      </c>
      <c r="AC130" s="4">
        <f t="shared" si="35"/>
        <v>0</v>
      </c>
      <c r="AD130" s="4">
        <f t="shared" si="36"/>
        <v>0</v>
      </c>
      <c r="AE130" s="4">
        <f t="shared" si="37"/>
        <v>0</v>
      </c>
      <c r="AF130" s="4">
        <f t="shared" si="38"/>
        <v>0</v>
      </c>
      <c r="AG130" s="4">
        <f t="shared" si="39"/>
        <v>1</v>
      </c>
      <c r="AH130" s="4">
        <f t="shared" si="40"/>
        <v>0</v>
      </c>
      <c r="AI130" s="4">
        <f t="shared" si="41"/>
        <v>0</v>
      </c>
      <c r="AJ130" s="4">
        <f t="shared" si="42"/>
        <v>1</v>
      </c>
      <c r="AK130" s="190">
        <f t="shared" si="43"/>
        <v>1</v>
      </c>
    </row>
    <row r="131" spans="1:37">
      <c r="A131" s="204">
        <v>42583</v>
      </c>
      <c r="B131" s="4">
        <v>0.9</v>
      </c>
      <c r="C131" s="4">
        <v>0.8</v>
      </c>
      <c r="D131" s="4">
        <v>0.8</v>
      </c>
      <c r="E131" s="4">
        <v>0.8</v>
      </c>
      <c r="F131" s="4">
        <v>0.9</v>
      </c>
      <c r="G131" s="4">
        <v>1</v>
      </c>
      <c r="H131" s="4">
        <v>0.9</v>
      </c>
      <c r="I131" s="4">
        <v>0.9</v>
      </c>
      <c r="J131" s="4">
        <v>1</v>
      </c>
      <c r="K131" s="4">
        <v>1.1000000000000001</v>
      </c>
      <c r="L131" s="4">
        <f t="shared" si="23"/>
        <v>0.90999999999999992</v>
      </c>
      <c r="M131" s="264">
        <v>1</v>
      </c>
      <c r="O131" s="189">
        <f t="shared" si="24"/>
        <v>0</v>
      </c>
      <c r="P131" s="4">
        <f t="shared" si="25"/>
        <v>0</v>
      </c>
      <c r="Q131" s="4">
        <f t="shared" si="26"/>
        <v>0</v>
      </c>
      <c r="R131" s="4">
        <f t="shared" si="27"/>
        <v>0</v>
      </c>
      <c r="S131" s="4">
        <f t="shared" si="28"/>
        <v>0</v>
      </c>
      <c r="T131" s="4">
        <f t="shared" si="29"/>
        <v>1</v>
      </c>
      <c r="U131" s="4">
        <f t="shared" si="30"/>
        <v>0</v>
      </c>
      <c r="V131" s="4">
        <f t="shared" si="31"/>
        <v>0</v>
      </c>
      <c r="W131" s="4">
        <f t="shared" si="32"/>
        <v>1</v>
      </c>
      <c r="X131" s="190">
        <f t="shared" si="33"/>
        <v>1</v>
      </c>
      <c r="AB131" s="189">
        <f t="shared" si="34"/>
        <v>0</v>
      </c>
      <c r="AC131" s="4">
        <f t="shared" si="35"/>
        <v>0</v>
      </c>
      <c r="AD131" s="4">
        <f t="shared" si="36"/>
        <v>0</v>
      </c>
      <c r="AE131" s="4">
        <f t="shared" si="37"/>
        <v>0</v>
      </c>
      <c r="AF131" s="4">
        <f t="shared" si="38"/>
        <v>0</v>
      </c>
      <c r="AG131" s="4">
        <f t="shared" si="39"/>
        <v>0</v>
      </c>
      <c r="AH131" s="4">
        <f t="shared" si="40"/>
        <v>0</v>
      </c>
      <c r="AI131" s="4">
        <f t="shared" si="41"/>
        <v>0</v>
      </c>
      <c r="AJ131" s="4">
        <f t="shared" si="42"/>
        <v>0</v>
      </c>
      <c r="AK131" s="190">
        <f t="shared" si="43"/>
        <v>1</v>
      </c>
    </row>
    <row r="132" spans="1:37">
      <c r="A132" s="204">
        <v>42614</v>
      </c>
      <c r="B132" s="4">
        <v>1.2</v>
      </c>
      <c r="C132" s="4">
        <v>1.1000000000000001</v>
      </c>
      <c r="D132" s="4">
        <v>1.1000000000000001</v>
      </c>
      <c r="E132" s="4">
        <v>1.1000000000000001</v>
      </c>
      <c r="F132" s="4">
        <v>1.2</v>
      </c>
      <c r="G132" s="4">
        <v>1.2</v>
      </c>
      <c r="H132" s="4">
        <v>1.2</v>
      </c>
      <c r="I132" s="4">
        <v>1.3</v>
      </c>
      <c r="J132" s="4">
        <v>1.3</v>
      </c>
      <c r="K132" s="4">
        <v>1.4</v>
      </c>
      <c r="L132" s="4">
        <f t="shared" si="23"/>
        <v>1.2100000000000002</v>
      </c>
      <c r="M132" s="264">
        <v>1.3</v>
      </c>
      <c r="O132" s="189">
        <f t="shared" si="24"/>
        <v>0</v>
      </c>
      <c r="P132" s="4">
        <f t="shared" si="25"/>
        <v>0</v>
      </c>
      <c r="Q132" s="4">
        <f t="shared" si="26"/>
        <v>0</v>
      </c>
      <c r="R132" s="4">
        <f t="shared" si="27"/>
        <v>0</v>
      </c>
      <c r="S132" s="4">
        <f t="shared" si="28"/>
        <v>0</v>
      </c>
      <c r="T132" s="4">
        <f t="shared" si="29"/>
        <v>0</v>
      </c>
      <c r="U132" s="4">
        <f t="shared" si="30"/>
        <v>0</v>
      </c>
      <c r="V132" s="4">
        <f t="shared" si="31"/>
        <v>1</v>
      </c>
      <c r="W132" s="4">
        <f t="shared" si="32"/>
        <v>1</v>
      </c>
      <c r="X132" s="190">
        <f t="shared" si="33"/>
        <v>1</v>
      </c>
      <c r="AB132" s="189">
        <f t="shared" si="34"/>
        <v>0</v>
      </c>
      <c r="AC132" s="4">
        <f t="shared" si="35"/>
        <v>0</v>
      </c>
      <c r="AD132" s="4">
        <f t="shared" si="36"/>
        <v>0</v>
      </c>
      <c r="AE132" s="4">
        <f t="shared" si="37"/>
        <v>0</v>
      </c>
      <c r="AF132" s="4">
        <f t="shared" si="38"/>
        <v>0</v>
      </c>
      <c r="AG132" s="4">
        <f t="shared" si="39"/>
        <v>0</v>
      </c>
      <c r="AH132" s="4">
        <f t="shared" si="40"/>
        <v>0</v>
      </c>
      <c r="AI132" s="4">
        <f t="shared" si="41"/>
        <v>0</v>
      </c>
      <c r="AJ132" s="4">
        <f t="shared" si="42"/>
        <v>0</v>
      </c>
      <c r="AK132" s="190">
        <f t="shared" si="43"/>
        <v>1</v>
      </c>
    </row>
    <row r="133" spans="1:37">
      <c r="A133" s="204">
        <v>42644</v>
      </c>
      <c r="B133" s="4">
        <v>1.2</v>
      </c>
      <c r="C133" s="4">
        <v>1.1000000000000001</v>
      </c>
      <c r="D133" s="4">
        <v>1.2</v>
      </c>
      <c r="E133" s="4">
        <v>1.2</v>
      </c>
      <c r="F133" s="4">
        <v>1.2</v>
      </c>
      <c r="G133" s="4">
        <v>1.2</v>
      </c>
      <c r="H133" s="4">
        <v>1.3</v>
      </c>
      <c r="I133" s="4">
        <v>1.3</v>
      </c>
      <c r="J133" s="4">
        <v>1.3</v>
      </c>
      <c r="K133" s="4">
        <v>1.4</v>
      </c>
      <c r="L133" s="4">
        <f t="shared" ref="L133:L150" si="44">AVERAGE(B133:K133)</f>
        <v>1.2400000000000002</v>
      </c>
      <c r="M133" s="264">
        <v>1.3</v>
      </c>
      <c r="O133" s="189">
        <f t="shared" ref="O133:O150" si="45">IF(B133&gt;$L133, 1, 0)</f>
        <v>0</v>
      </c>
      <c r="P133" s="4">
        <f t="shared" ref="P133:P150" si="46">IF(C133&gt;$L133, 1, 0)</f>
        <v>0</v>
      </c>
      <c r="Q133" s="4">
        <f t="shared" ref="Q133:Q150" si="47">IF(D133&gt;$L133, 1, 0)</f>
        <v>0</v>
      </c>
      <c r="R133" s="4">
        <f t="shared" ref="R133:R150" si="48">IF(E133&gt;$L133, 1, 0)</f>
        <v>0</v>
      </c>
      <c r="S133" s="4">
        <f t="shared" ref="S133:S150" si="49">IF(F133&gt;$L133, 1, 0)</f>
        <v>0</v>
      </c>
      <c r="T133" s="4">
        <f t="shared" ref="T133:T150" si="50">IF(G133&gt;$L133, 1, 0)</f>
        <v>0</v>
      </c>
      <c r="U133" s="4">
        <f t="shared" ref="U133:U150" si="51">IF(H133&gt;$L133, 1, 0)</f>
        <v>1</v>
      </c>
      <c r="V133" s="4">
        <f t="shared" ref="V133:V150" si="52">IF(I133&gt;$L133, 1, 0)</f>
        <v>1</v>
      </c>
      <c r="W133" s="4">
        <f t="shared" ref="W133:W150" si="53">IF(J133&gt;$L133, 1, 0)</f>
        <v>1</v>
      </c>
      <c r="X133" s="190">
        <f t="shared" ref="X133:X150" si="54">IF(K133&gt;$L133, 1, 0)</f>
        <v>1</v>
      </c>
      <c r="AB133" s="189">
        <f t="shared" ref="AB133:AB150" si="55">IF(B133&gt;$M133, 1, 0)</f>
        <v>0</v>
      </c>
      <c r="AC133" s="4">
        <f t="shared" ref="AC133:AC150" si="56">IF(C133&gt;$M133, 1, 0)</f>
        <v>0</v>
      </c>
      <c r="AD133" s="4">
        <f t="shared" ref="AD133:AD150" si="57">IF(D133&gt;$M133, 1, 0)</f>
        <v>0</v>
      </c>
      <c r="AE133" s="4">
        <f t="shared" ref="AE133:AE150" si="58">IF(E133&gt;$M133, 1, 0)</f>
        <v>0</v>
      </c>
      <c r="AF133" s="4">
        <f t="shared" ref="AF133:AF150" si="59">IF(F133&gt;$M133, 1, 0)</f>
        <v>0</v>
      </c>
      <c r="AG133" s="4">
        <f t="shared" ref="AG133:AG150" si="60">IF(G133&gt;$M133, 1, 0)</f>
        <v>0</v>
      </c>
      <c r="AH133" s="4">
        <f t="shared" ref="AH133:AH150" si="61">IF(H133&gt;$M133, 1, 0)</f>
        <v>0</v>
      </c>
      <c r="AI133" s="4">
        <f t="shared" ref="AI133:AI150" si="62">IF(I133&gt;$M133, 1, 0)</f>
        <v>0</v>
      </c>
      <c r="AJ133" s="4">
        <f t="shared" ref="AJ133:AJ150" si="63">IF(J133&gt;$M133, 1, 0)</f>
        <v>0</v>
      </c>
      <c r="AK133" s="190">
        <f t="shared" ref="AK133:AK150" si="64">IF(K133&gt;$M133, 1, 0)</f>
        <v>1</v>
      </c>
    </row>
    <row r="134" spans="1:37">
      <c r="A134" s="204">
        <v>42675</v>
      </c>
      <c r="B134" s="4">
        <v>1.3</v>
      </c>
      <c r="C134" s="4">
        <v>1.3</v>
      </c>
      <c r="D134" s="4">
        <v>1.3</v>
      </c>
      <c r="E134" s="4">
        <v>1.4</v>
      </c>
      <c r="F134" s="4">
        <v>1.4</v>
      </c>
      <c r="G134" s="4">
        <v>1.4</v>
      </c>
      <c r="H134" s="4">
        <v>1.5</v>
      </c>
      <c r="I134" s="4">
        <v>1.6</v>
      </c>
      <c r="J134" s="4">
        <v>1.5</v>
      </c>
      <c r="K134" s="4">
        <v>1.6</v>
      </c>
      <c r="L134" s="4">
        <f t="shared" si="44"/>
        <v>1.4300000000000002</v>
      </c>
      <c r="M134" s="264">
        <v>1.5</v>
      </c>
      <c r="O134" s="189">
        <f t="shared" si="45"/>
        <v>0</v>
      </c>
      <c r="P134" s="4">
        <f t="shared" si="46"/>
        <v>0</v>
      </c>
      <c r="Q134" s="4">
        <f t="shared" si="47"/>
        <v>0</v>
      </c>
      <c r="R134" s="4">
        <f t="shared" si="48"/>
        <v>0</v>
      </c>
      <c r="S134" s="4">
        <f t="shared" si="49"/>
        <v>0</v>
      </c>
      <c r="T134" s="4">
        <f t="shared" si="50"/>
        <v>0</v>
      </c>
      <c r="U134" s="4">
        <f t="shared" si="51"/>
        <v>1</v>
      </c>
      <c r="V134" s="4">
        <f t="shared" si="52"/>
        <v>1</v>
      </c>
      <c r="W134" s="4">
        <f t="shared" si="53"/>
        <v>1</v>
      </c>
      <c r="X134" s="190">
        <f t="shared" si="54"/>
        <v>1</v>
      </c>
      <c r="AB134" s="189">
        <f t="shared" si="55"/>
        <v>0</v>
      </c>
      <c r="AC134" s="4">
        <f t="shared" si="56"/>
        <v>0</v>
      </c>
      <c r="AD134" s="4">
        <f t="shared" si="57"/>
        <v>0</v>
      </c>
      <c r="AE134" s="4">
        <f t="shared" si="58"/>
        <v>0</v>
      </c>
      <c r="AF134" s="4">
        <f t="shared" si="59"/>
        <v>0</v>
      </c>
      <c r="AG134" s="4">
        <f t="shared" si="60"/>
        <v>0</v>
      </c>
      <c r="AH134" s="4">
        <f t="shared" si="61"/>
        <v>0</v>
      </c>
      <c r="AI134" s="4">
        <f t="shared" si="62"/>
        <v>1</v>
      </c>
      <c r="AJ134" s="4">
        <f t="shared" si="63"/>
        <v>0</v>
      </c>
      <c r="AK134" s="190">
        <f t="shared" si="64"/>
        <v>1</v>
      </c>
    </row>
    <row r="135" spans="1:37">
      <c r="A135" s="204">
        <v>42705</v>
      </c>
      <c r="B135" s="4">
        <v>1.5</v>
      </c>
      <c r="C135" s="4">
        <v>1.5</v>
      </c>
      <c r="D135" s="4">
        <v>1.5</v>
      </c>
      <c r="E135" s="4">
        <v>1.6</v>
      </c>
      <c r="F135" s="4">
        <v>1.7</v>
      </c>
      <c r="G135" s="4">
        <v>1.7</v>
      </c>
      <c r="H135" s="4">
        <v>1.8</v>
      </c>
      <c r="I135" s="4">
        <v>1.8</v>
      </c>
      <c r="J135" s="4">
        <v>1.8</v>
      </c>
      <c r="K135" s="4">
        <v>1.9</v>
      </c>
      <c r="L135" s="4">
        <f t="shared" si="44"/>
        <v>1.6800000000000002</v>
      </c>
      <c r="M135" s="264">
        <v>1.8</v>
      </c>
      <c r="O135" s="189">
        <f t="shared" si="45"/>
        <v>0</v>
      </c>
      <c r="P135" s="4">
        <f t="shared" si="46"/>
        <v>0</v>
      </c>
      <c r="Q135" s="4">
        <f t="shared" si="47"/>
        <v>0</v>
      </c>
      <c r="R135" s="4">
        <f t="shared" si="48"/>
        <v>0</v>
      </c>
      <c r="S135" s="4">
        <f t="shared" si="49"/>
        <v>1</v>
      </c>
      <c r="T135" s="4">
        <f t="shared" si="50"/>
        <v>1</v>
      </c>
      <c r="U135" s="4">
        <f t="shared" si="51"/>
        <v>1</v>
      </c>
      <c r="V135" s="4">
        <f t="shared" si="52"/>
        <v>1</v>
      </c>
      <c r="W135" s="4">
        <f t="shared" si="53"/>
        <v>1</v>
      </c>
      <c r="X135" s="190">
        <f t="shared" si="54"/>
        <v>1</v>
      </c>
      <c r="AB135" s="189">
        <f t="shared" si="55"/>
        <v>0</v>
      </c>
      <c r="AC135" s="4">
        <f t="shared" si="56"/>
        <v>0</v>
      </c>
      <c r="AD135" s="4">
        <f t="shared" si="57"/>
        <v>0</v>
      </c>
      <c r="AE135" s="4">
        <f t="shared" si="58"/>
        <v>0</v>
      </c>
      <c r="AF135" s="4">
        <f t="shared" si="59"/>
        <v>0</v>
      </c>
      <c r="AG135" s="4">
        <f t="shared" si="60"/>
        <v>0</v>
      </c>
      <c r="AH135" s="4">
        <f t="shared" si="61"/>
        <v>0</v>
      </c>
      <c r="AI135" s="4">
        <f t="shared" si="62"/>
        <v>0</v>
      </c>
      <c r="AJ135" s="4">
        <f t="shared" si="63"/>
        <v>0</v>
      </c>
      <c r="AK135" s="190">
        <f t="shared" si="64"/>
        <v>1</v>
      </c>
    </row>
    <row r="136" spans="1:37">
      <c r="A136" s="204">
        <v>42736</v>
      </c>
      <c r="B136" s="4">
        <v>1.7</v>
      </c>
      <c r="C136" s="4">
        <v>1.7</v>
      </c>
      <c r="D136" s="4">
        <v>1.6</v>
      </c>
      <c r="E136" s="4">
        <v>1.8</v>
      </c>
      <c r="F136" s="4">
        <v>1.9</v>
      </c>
      <c r="G136" s="4">
        <v>1.9</v>
      </c>
      <c r="H136" s="4">
        <v>2</v>
      </c>
      <c r="I136" s="4">
        <v>1.9</v>
      </c>
      <c r="J136" s="4">
        <v>2</v>
      </c>
      <c r="K136" s="4">
        <v>2.2000000000000002</v>
      </c>
      <c r="L136" s="4">
        <f t="shared" si="44"/>
        <v>1.8699999999999999</v>
      </c>
      <c r="M136" s="264">
        <v>1.9</v>
      </c>
      <c r="O136" s="189">
        <f t="shared" si="45"/>
        <v>0</v>
      </c>
      <c r="P136" s="4">
        <f t="shared" si="46"/>
        <v>0</v>
      </c>
      <c r="Q136" s="4">
        <f t="shared" si="47"/>
        <v>0</v>
      </c>
      <c r="R136" s="4">
        <f t="shared" si="48"/>
        <v>0</v>
      </c>
      <c r="S136" s="4">
        <f t="shared" si="49"/>
        <v>1</v>
      </c>
      <c r="T136" s="4">
        <f t="shared" si="50"/>
        <v>1</v>
      </c>
      <c r="U136" s="4">
        <f t="shared" si="51"/>
        <v>1</v>
      </c>
      <c r="V136" s="4">
        <f t="shared" si="52"/>
        <v>1</v>
      </c>
      <c r="W136" s="4">
        <f t="shared" si="53"/>
        <v>1</v>
      </c>
      <c r="X136" s="190">
        <f t="shared" si="54"/>
        <v>1</v>
      </c>
      <c r="AB136" s="189">
        <f t="shared" si="55"/>
        <v>0</v>
      </c>
      <c r="AC136" s="4">
        <f t="shared" si="56"/>
        <v>0</v>
      </c>
      <c r="AD136" s="4">
        <f t="shared" si="57"/>
        <v>0</v>
      </c>
      <c r="AE136" s="4">
        <f t="shared" si="58"/>
        <v>0</v>
      </c>
      <c r="AF136" s="4">
        <f t="shared" si="59"/>
        <v>0</v>
      </c>
      <c r="AG136" s="4">
        <f t="shared" si="60"/>
        <v>0</v>
      </c>
      <c r="AH136" s="4">
        <f t="shared" si="61"/>
        <v>1</v>
      </c>
      <c r="AI136" s="4">
        <f t="shared" si="62"/>
        <v>0</v>
      </c>
      <c r="AJ136" s="4">
        <f t="shared" si="63"/>
        <v>1</v>
      </c>
      <c r="AK136" s="190">
        <f t="shared" si="64"/>
        <v>1</v>
      </c>
    </row>
    <row r="137" spans="1:37">
      <c r="A137" s="204">
        <v>42767</v>
      </c>
      <c r="B137" s="4">
        <v>2</v>
      </c>
      <c r="C137" s="4">
        <v>2</v>
      </c>
      <c r="D137" s="4">
        <v>2</v>
      </c>
      <c r="E137" s="4">
        <v>2.1</v>
      </c>
      <c r="F137" s="4">
        <v>2.2000000000000002</v>
      </c>
      <c r="G137" s="4">
        <v>2.2999999999999998</v>
      </c>
      <c r="H137" s="4">
        <v>2.2999999999999998</v>
      </c>
      <c r="I137" s="4">
        <v>2.2999999999999998</v>
      </c>
      <c r="J137" s="4">
        <v>2.4</v>
      </c>
      <c r="K137" s="4">
        <v>2.6</v>
      </c>
      <c r="L137" s="4">
        <f t="shared" si="44"/>
        <v>2.2200000000000002</v>
      </c>
      <c r="M137" s="264">
        <v>2.2999999999999998</v>
      </c>
      <c r="O137" s="189">
        <f t="shared" si="45"/>
        <v>0</v>
      </c>
      <c r="P137" s="4">
        <f t="shared" si="46"/>
        <v>0</v>
      </c>
      <c r="Q137" s="4">
        <f t="shared" si="47"/>
        <v>0</v>
      </c>
      <c r="R137" s="4">
        <f t="shared" si="48"/>
        <v>0</v>
      </c>
      <c r="S137" s="4">
        <f t="shared" si="49"/>
        <v>0</v>
      </c>
      <c r="T137" s="4">
        <f t="shared" si="50"/>
        <v>1</v>
      </c>
      <c r="U137" s="4">
        <f t="shared" si="51"/>
        <v>1</v>
      </c>
      <c r="V137" s="4">
        <f t="shared" si="52"/>
        <v>1</v>
      </c>
      <c r="W137" s="4">
        <f t="shared" si="53"/>
        <v>1</v>
      </c>
      <c r="X137" s="190">
        <f t="shared" si="54"/>
        <v>1</v>
      </c>
      <c r="AB137" s="189">
        <f t="shared" si="55"/>
        <v>0</v>
      </c>
      <c r="AC137" s="4">
        <f t="shared" si="56"/>
        <v>0</v>
      </c>
      <c r="AD137" s="4">
        <f t="shared" si="57"/>
        <v>0</v>
      </c>
      <c r="AE137" s="4">
        <f t="shared" si="58"/>
        <v>0</v>
      </c>
      <c r="AF137" s="4">
        <f t="shared" si="59"/>
        <v>0</v>
      </c>
      <c r="AG137" s="4">
        <f t="shared" si="60"/>
        <v>0</v>
      </c>
      <c r="AH137" s="4">
        <f t="shared" si="61"/>
        <v>0</v>
      </c>
      <c r="AI137" s="4">
        <f t="shared" si="62"/>
        <v>0</v>
      </c>
      <c r="AJ137" s="4">
        <f t="shared" si="63"/>
        <v>1</v>
      </c>
      <c r="AK137" s="190">
        <f t="shared" si="64"/>
        <v>1</v>
      </c>
    </row>
    <row r="138" spans="1:37">
      <c r="A138" s="204">
        <v>42795</v>
      </c>
      <c r="B138" s="4">
        <v>2.2000000000000002</v>
      </c>
      <c r="C138" s="4">
        <v>2.2999999999999998</v>
      </c>
      <c r="D138" s="4">
        <v>2.2999999999999998</v>
      </c>
      <c r="E138" s="4">
        <v>2.2999999999999998</v>
      </c>
      <c r="F138" s="4">
        <v>2.2999999999999998</v>
      </c>
      <c r="G138" s="4">
        <v>2.4</v>
      </c>
      <c r="H138" s="4">
        <v>2.4</v>
      </c>
      <c r="I138" s="4">
        <v>2.4</v>
      </c>
      <c r="J138" s="4">
        <v>2.4</v>
      </c>
      <c r="K138" s="4">
        <v>2.4</v>
      </c>
      <c r="L138" s="4">
        <f t="shared" si="44"/>
        <v>2.3399999999999994</v>
      </c>
      <c r="M138" s="264">
        <v>2.2999999999999998</v>
      </c>
      <c r="O138" s="189">
        <f t="shared" si="45"/>
        <v>0</v>
      </c>
      <c r="P138" s="4">
        <f t="shared" si="46"/>
        <v>0</v>
      </c>
      <c r="Q138" s="4">
        <f t="shared" si="47"/>
        <v>0</v>
      </c>
      <c r="R138" s="4">
        <f t="shared" si="48"/>
        <v>0</v>
      </c>
      <c r="S138" s="4">
        <f t="shared" si="49"/>
        <v>0</v>
      </c>
      <c r="T138" s="4">
        <f t="shared" si="50"/>
        <v>1</v>
      </c>
      <c r="U138" s="4">
        <f t="shared" si="51"/>
        <v>1</v>
      </c>
      <c r="V138" s="4">
        <f t="shared" si="52"/>
        <v>1</v>
      </c>
      <c r="W138" s="4">
        <f t="shared" si="53"/>
        <v>1</v>
      </c>
      <c r="X138" s="190">
        <f t="shared" si="54"/>
        <v>1</v>
      </c>
      <c r="AB138" s="189">
        <f t="shared" si="55"/>
        <v>0</v>
      </c>
      <c r="AC138" s="4">
        <f t="shared" si="56"/>
        <v>0</v>
      </c>
      <c r="AD138" s="4">
        <f t="shared" si="57"/>
        <v>0</v>
      </c>
      <c r="AE138" s="4">
        <f t="shared" si="58"/>
        <v>0</v>
      </c>
      <c r="AF138" s="4">
        <f t="shared" si="59"/>
        <v>0</v>
      </c>
      <c r="AG138" s="4">
        <f t="shared" si="60"/>
        <v>1</v>
      </c>
      <c r="AH138" s="4">
        <f t="shared" si="61"/>
        <v>1</v>
      </c>
      <c r="AI138" s="4">
        <f t="shared" si="62"/>
        <v>1</v>
      </c>
      <c r="AJ138" s="4">
        <f t="shared" si="63"/>
        <v>1</v>
      </c>
      <c r="AK138" s="190">
        <f t="shared" si="64"/>
        <v>1</v>
      </c>
    </row>
    <row r="139" spans="1:37">
      <c r="A139" s="204">
        <v>42826</v>
      </c>
      <c r="B139" s="4">
        <v>2.4</v>
      </c>
      <c r="C139" s="4">
        <v>2.4</v>
      </c>
      <c r="D139" s="4">
        <v>2.4</v>
      </c>
      <c r="E139" s="4">
        <v>2.5</v>
      </c>
      <c r="F139" s="4">
        <v>2.5</v>
      </c>
      <c r="G139" s="4">
        <v>2.6</v>
      </c>
      <c r="H139" s="4">
        <v>2.6</v>
      </c>
      <c r="I139" s="4">
        <v>2.6</v>
      </c>
      <c r="J139" s="4">
        <v>2.7</v>
      </c>
      <c r="K139" s="4">
        <v>2.9</v>
      </c>
      <c r="L139" s="4">
        <f t="shared" si="44"/>
        <v>2.5599999999999996</v>
      </c>
      <c r="M139" s="264">
        <v>2.6</v>
      </c>
      <c r="O139" s="189">
        <f t="shared" si="45"/>
        <v>0</v>
      </c>
      <c r="P139" s="4">
        <f t="shared" si="46"/>
        <v>0</v>
      </c>
      <c r="Q139" s="4">
        <f t="shared" si="47"/>
        <v>0</v>
      </c>
      <c r="R139" s="4">
        <f t="shared" si="48"/>
        <v>0</v>
      </c>
      <c r="S139" s="4">
        <f t="shared" si="49"/>
        <v>0</v>
      </c>
      <c r="T139" s="4">
        <f t="shared" si="50"/>
        <v>1</v>
      </c>
      <c r="U139" s="4">
        <f t="shared" si="51"/>
        <v>1</v>
      </c>
      <c r="V139" s="4">
        <f t="shared" si="52"/>
        <v>1</v>
      </c>
      <c r="W139" s="4">
        <f t="shared" si="53"/>
        <v>1</v>
      </c>
      <c r="X139" s="190">
        <f t="shared" si="54"/>
        <v>1</v>
      </c>
      <c r="AB139" s="189">
        <f t="shared" si="55"/>
        <v>0</v>
      </c>
      <c r="AC139" s="4">
        <f t="shared" si="56"/>
        <v>0</v>
      </c>
      <c r="AD139" s="4">
        <f t="shared" si="57"/>
        <v>0</v>
      </c>
      <c r="AE139" s="4">
        <f t="shared" si="58"/>
        <v>0</v>
      </c>
      <c r="AF139" s="4">
        <f t="shared" si="59"/>
        <v>0</v>
      </c>
      <c r="AG139" s="4">
        <f t="shared" si="60"/>
        <v>0</v>
      </c>
      <c r="AH139" s="4">
        <f t="shared" si="61"/>
        <v>0</v>
      </c>
      <c r="AI139" s="4">
        <f t="shared" si="62"/>
        <v>0</v>
      </c>
      <c r="AJ139" s="4">
        <f t="shared" si="63"/>
        <v>1</v>
      </c>
      <c r="AK139" s="190">
        <f t="shared" si="64"/>
        <v>1</v>
      </c>
    </row>
    <row r="140" spans="1:37">
      <c r="A140" s="204">
        <v>42856</v>
      </c>
      <c r="B140" s="4">
        <v>2.7</v>
      </c>
      <c r="C140" s="4">
        <v>2.6</v>
      </c>
      <c r="D140" s="4">
        <v>2.6</v>
      </c>
      <c r="E140" s="4">
        <v>2.6</v>
      </c>
      <c r="F140" s="4">
        <v>2.7</v>
      </c>
      <c r="G140" s="4">
        <v>2.6</v>
      </c>
      <c r="H140" s="4">
        <v>2.7</v>
      </c>
      <c r="I140" s="4">
        <v>2.7</v>
      </c>
      <c r="J140" s="4">
        <v>2.7</v>
      </c>
      <c r="K140" s="4">
        <v>2.9</v>
      </c>
      <c r="L140" s="4">
        <f t="shared" si="44"/>
        <v>2.6799999999999997</v>
      </c>
      <c r="M140" s="264">
        <v>2.7</v>
      </c>
      <c r="O140" s="189">
        <f t="shared" si="45"/>
        <v>1</v>
      </c>
      <c r="P140" s="4">
        <f t="shared" si="46"/>
        <v>0</v>
      </c>
      <c r="Q140" s="4">
        <f t="shared" si="47"/>
        <v>0</v>
      </c>
      <c r="R140" s="4">
        <f t="shared" si="48"/>
        <v>0</v>
      </c>
      <c r="S140" s="4">
        <f t="shared" si="49"/>
        <v>1</v>
      </c>
      <c r="T140" s="4">
        <f t="shared" si="50"/>
        <v>0</v>
      </c>
      <c r="U140" s="4">
        <f t="shared" si="51"/>
        <v>1</v>
      </c>
      <c r="V140" s="4">
        <f t="shared" si="52"/>
        <v>1</v>
      </c>
      <c r="W140" s="4">
        <f t="shared" si="53"/>
        <v>1</v>
      </c>
      <c r="X140" s="190">
        <f t="shared" si="54"/>
        <v>1</v>
      </c>
      <c r="AB140" s="189">
        <f t="shared" si="55"/>
        <v>0</v>
      </c>
      <c r="AC140" s="4">
        <f t="shared" si="56"/>
        <v>0</v>
      </c>
      <c r="AD140" s="4">
        <f t="shared" si="57"/>
        <v>0</v>
      </c>
      <c r="AE140" s="4">
        <f t="shared" si="58"/>
        <v>0</v>
      </c>
      <c r="AF140" s="4">
        <f t="shared" si="59"/>
        <v>0</v>
      </c>
      <c r="AG140" s="4">
        <f t="shared" si="60"/>
        <v>0</v>
      </c>
      <c r="AH140" s="4">
        <f t="shared" si="61"/>
        <v>0</v>
      </c>
      <c r="AI140" s="4">
        <f t="shared" si="62"/>
        <v>0</v>
      </c>
      <c r="AJ140" s="4">
        <f t="shared" si="63"/>
        <v>0</v>
      </c>
      <c r="AK140" s="190">
        <f t="shared" si="64"/>
        <v>1</v>
      </c>
    </row>
    <row r="141" spans="1:37">
      <c r="A141" s="204">
        <v>42887</v>
      </c>
      <c r="B141" s="4">
        <v>2.5</v>
      </c>
      <c r="C141" s="4">
        <v>2.4</v>
      </c>
      <c r="D141" s="4">
        <v>2.5</v>
      </c>
      <c r="E141" s="4">
        <v>2.5</v>
      </c>
      <c r="F141" s="4">
        <v>2.5</v>
      </c>
      <c r="G141" s="4">
        <v>2.4</v>
      </c>
      <c r="H141" s="4">
        <v>2.5</v>
      </c>
      <c r="I141" s="4">
        <v>2.5</v>
      </c>
      <c r="J141" s="4">
        <v>2.5</v>
      </c>
      <c r="K141" s="4">
        <v>2.7</v>
      </c>
      <c r="L141" s="4">
        <f t="shared" si="44"/>
        <v>2.5</v>
      </c>
      <c r="M141" s="264">
        <v>2.6</v>
      </c>
      <c r="O141" s="189">
        <f t="shared" si="45"/>
        <v>0</v>
      </c>
      <c r="P141" s="4">
        <f t="shared" si="46"/>
        <v>0</v>
      </c>
      <c r="Q141" s="4">
        <f t="shared" si="47"/>
        <v>0</v>
      </c>
      <c r="R141" s="4">
        <f t="shared" si="48"/>
        <v>0</v>
      </c>
      <c r="S141" s="4">
        <f t="shared" si="49"/>
        <v>0</v>
      </c>
      <c r="T141" s="4">
        <f t="shared" si="50"/>
        <v>0</v>
      </c>
      <c r="U141" s="4">
        <f t="shared" si="51"/>
        <v>0</v>
      </c>
      <c r="V141" s="4">
        <f t="shared" si="52"/>
        <v>0</v>
      </c>
      <c r="W141" s="4">
        <f t="shared" si="53"/>
        <v>0</v>
      </c>
      <c r="X141" s="190">
        <f t="shared" si="54"/>
        <v>1</v>
      </c>
      <c r="AB141" s="189">
        <f t="shared" si="55"/>
        <v>0</v>
      </c>
      <c r="AC141" s="4">
        <f t="shared" si="56"/>
        <v>0</v>
      </c>
      <c r="AD141" s="4">
        <f t="shared" si="57"/>
        <v>0</v>
      </c>
      <c r="AE141" s="4">
        <f t="shared" si="58"/>
        <v>0</v>
      </c>
      <c r="AF141" s="4">
        <f t="shared" si="59"/>
        <v>0</v>
      </c>
      <c r="AG141" s="4">
        <f t="shared" si="60"/>
        <v>0</v>
      </c>
      <c r="AH141" s="4">
        <f t="shared" si="61"/>
        <v>0</v>
      </c>
      <c r="AI141" s="4">
        <f t="shared" si="62"/>
        <v>0</v>
      </c>
      <c r="AJ141" s="4">
        <f t="shared" si="63"/>
        <v>0</v>
      </c>
      <c r="AK141" s="190">
        <f t="shared" si="64"/>
        <v>1</v>
      </c>
    </row>
    <row r="142" spans="1:37">
      <c r="A142" s="204">
        <v>42917</v>
      </c>
      <c r="B142" s="4">
        <v>2.5</v>
      </c>
      <c r="C142" s="4">
        <v>2.4</v>
      </c>
      <c r="D142" s="4">
        <v>2.5</v>
      </c>
      <c r="E142" s="4">
        <v>2.5</v>
      </c>
      <c r="F142" s="4">
        <v>2.5</v>
      </c>
      <c r="G142" s="4">
        <v>2.4</v>
      </c>
      <c r="H142" s="4">
        <v>2.5</v>
      </c>
      <c r="I142" s="4">
        <v>2.5</v>
      </c>
      <c r="J142" s="4">
        <v>2.5</v>
      </c>
      <c r="K142" s="4">
        <v>2.7</v>
      </c>
      <c r="L142" s="4">
        <f t="shared" si="44"/>
        <v>2.5</v>
      </c>
      <c r="M142" s="264">
        <v>2.6</v>
      </c>
      <c r="O142" s="189">
        <f t="shared" si="45"/>
        <v>0</v>
      </c>
      <c r="P142" s="4">
        <f t="shared" si="46"/>
        <v>0</v>
      </c>
      <c r="Q142" s="4">
        <f t="shared" si="47"/>
        <v>0</v>
      </c>
      <c r="R142" s="4">
        <f t="shared" si="48"/>
        <v>0</v>
      </c>
      <c r="S142" s="4">
        <f t="shared" si="49"/>
        <v>0</v>
      </c>
      <c r="T142" s="4">
        <f t="shared" si="50"/>
        <v>0</v>
      </c>
      <c r="U142" s="4">
        <f t="shared" si="51"/>
        <v>0</v>
      </c>
      <c r="V142" s="4">
        <f t="shared" si="52"/>
        <v>0</v>
      </c>
      <c r="W142" s="4">
        <f t="shared" si="53"/>
        <v>0</v>
      </c>
      <c r="X142" s="190">
        <f t="shared" si="54"/>
        <v>1</v>
      </c>
      <c r="AB142" s="189">
        <f t="shared" si="55"/>
        <v>0</v>
      </c>
      <c r="AC142" s="4">
        <f t="shared" si="56"/>
        <v>0</v>
      </c>
      <c r="AD142" s="4">
        <f t="shared" si="57"/>
        <v>0</v>
      </c>
      <c r="AE142" s="4">
        <f t="shared" si="58"/>
        <v>0</v>
      </c>
      <c r="AF142" s="4">
        <f t="shared" si="59"/>
        <v>0</v>
      </c>
      <c r="AG142" s="4">
        <f t="shared" si="60"/>
        <v>0</v>
      </c>
      <c r="AH142" s="4">
        <f t="shared" si="61"/>
        <v>0</v>
      </c>
      <c r="AI142" s="4">
        <f t="shared" si="62"/>
        <v>0</v>
      </c>
      <c r="AJ142" s="4">
        <f t="shared" si="63"/>
        <v>0</v>
      </c>
      <c r="AK142" s="190">
        <f t="shared" si="64"/>
        <v>1</v>
      </c>
    </row>
    <row r="143" spans="1:37">
      <c r="A143" s="204">
        <v>42948</v>
      </c>
      <c r="B143" s="4">
        <v>2.7</v>
      </c>
      <c r="C143" s="4">
        <v>2.6</v>
      </c>
      <c r="D143" s="4">
        <v>2.7</v>
      </c>
      <c r="E143" s="4">
        <v>2.7</v>
      </c>
      <c r="F143" s="4">
        <v>2.7</v>
      </c>
      <c r="G143" s="4">
        <v>2.6</v>
      </c>
      <c r="H143" s="4">
        <v>2.7</v>
      </c>
      <c r="I143" s="4">
        <v>2.7</v>
      </c>
      <c r="J143" s="4">
        <v>2.7</v>
      </c>
      <c r="K143" s="4">
        <v>2.9</v>
      </c>
      <c r="L143" s="4">
        <f t="shared" si="44"/>
        <v>2.6999999999999997</v>
      </c>
      <c r="M143" s="264">
        <v>2.7</v>
      </c>
      <c r="O143" s="189">
        <f t="shared" si="45"/>
        <v>0</v>
      </c>
      <c r="P143" s="4">
        <f t="shared" si="46"/>
        <v>0</v>
      </c>
      <c r="Q143" s="4">
        <f t="shared" si="47"/>
        <v>0</v>
      </c>
      <c r="R143" s="4">
        <f t="shared" si="48"/>
        <v>0</v>
      </c>
      <c r="S143" s="4">
        <f t="shared" si="49"/>
        <v>0</v>
      </c>
      <c r="T143" s="4">
        <f t="shared" si="50"/>
        <v>0</v>
      </c>
      <c r="U143" s="4">
        <f t="shared" si="51"/>
        <v>0</v>
      </c>
      <c r="V143" s="4">
        <f t="shared" si="52"/>
        <v>0</v>
      </c>
      <c r="W143" s="4">
        <f t="shared" si="53"/>
        <v>0</v>
      </c>
      <c r="X143" s="190">
        <f t="shared" si="54"/>
        <v>1</v>
      </c>
      <c r="AB143" s="189">
        <f t="shared" si="55"/>
        <v>0</v>
      </c>
      <c r="AC143" s="4">
        <f t="shared" si="56"/>
        <v>0</v>
      </c>
      <c r="AD143" s="4">
        <f t="shared" si="57"/>
        <v>0</v>
      </c>
      <c r="AE143" s="4">
        <f t="shared" si="58"/>
        <v>0</v>
      </c>
      <c r="AF143" s="4">
        <f t="shared" si="59"/>
        <v>0</v>
      </c>
      <c r="AG143" s="4">
        <f t="shared" si="60"/>
        <v>0</v>
      </c>
      <c r="AH143" s="4">
        <f t="shared" si="61"/>
        <v>0</v>
      </c>
      <c r="AI143" s="4">
        <f t="shared" si="62"/>
        <v>0</v>
      </c>
      <c r="AJ143" s="4">
        <f t="shared" si="63"/>
        <v>0</v>
      </c>
      <c r="AK143" s="190">
        <f t="shared" si="64"/>
        <v>1</v>
      </c>
    </row>
    <row r="144" spans="1:37">
      <c r="A144" s="204">
        <v>42979</v>
      </c>
      <c r="B144" s="4">
        <v>2.8</v>
      </c>
      <c r="C144" s="4">
        <v>2.7</v>
      </c>
      <c r="D144" s="4">
        <v>2.8</v>
      </c>
      <c r="E144" s="4">
        <v>2.8</v>
      </c>
      <c r="F144" s="4">
        <v>2.8</v>
      </c>
      <c r="G144" s="4">
        <v>2.7</v>
      </c>
      <c r="H144" s="4">
        <v>2.8</v>
      </c>
      <c r="I144" s="4">
        <v>2.8</v>
      </c>
      <c r="J144" s="4">
        <v>2.8</v>
      </c>
      <c r="K144" s="4">
        <v>2.9</v>
      </c>
      <c r="L144" s="4">
        <f t="shared" si="44"/>
        <v>2.79</v>
      </c>
      <c r="M144" s="264">
        <v>2.8</v>
      </c>
      <c r="O144" s="189">
        <f t="shared" si="45"/>
        <v>1</v>
      </c>
      <c r="P144" s="4">
        <f t="shared" si="46"/>
        <v>0</v>
      </c>
      <c r="Q144" s="4">
        <f t="shared" si="47"/>
        <v>1</v>
      </c>
      <c r="R144" s="4">
        <f t="shared" si="48"/>
        <v>1</v>
      </c>
      <c r="S144" s="4">
        <f t="shared" si="49"/>
        <v>1</v>
      </c>
      <c r="T144" s="4">
        <f t="shared" si="50"/>
        <v>0</v>
      </c>
      <c r="U144" s="4">
        <f t="shared" si="51"/>
        <v>1</v>
      </c>
      <c r="V144" s="4">
        <f t="shared" si="52"/>
        <v>1</v>
      </c>
      <c r="W144" s="4">
        <f t="shared" si="53"/>
        <v>1</v>
      </c>
      <c r="X144" s="190">
        <f t="shared" si="54"/>
        <v>1</v>
      </c>
      <c r="AB144" s="189">
        <f t="shared" si="55"/>
        <v>0</v>
      </c>
      <c r="AC144" s="4">
        <f t="shared" si="56"/>
        <v>0</v>
      </c>
      <c r="AD144" s="4">
        <f t="shared" si="57"/>
        <v>0</v>
      </c>
      <c r="AE144" s="4">
        <f t="shared" si="58"/>
        <v>0</v>
      </c>
      <c r="AF144" s="4">
        <f t="shared" si="59"/>
        <v>0</v>
      </c>
      <c r="AG144" s="4">
        <f t="shared" si="60"/>
        <v>0</v>
      </c>
      <c r="AH144" s="4">
        <f t="shared" si="61"/>
        <v>0</v>
      </c>
      <c r="AI144" s="4">
        <f t="shared" si="62"/>
        <v>0</v>
      </c>
      <c r="AJ144" s="4">
        <f t="shared" si="63"/>
        <v>0</v>
      </c>
      <c r="AK144" s="190">
        <f t="shared" si="64"/>
        <v>1</v>
      </c>
    </row>
    <row r="145" spans="1:37">
      <c r="A145" s="204">
        <v>43009</v>
      </c>
      <c r="B145" s="4">
        <v>2.8</v>
      </c>
      <c r="C145" s="4">
        <v>2.7</v>
      </c>
      <c r="D145" s="4">
        <v>2.7</v>
      </c>
      <c r="E145" s="4">
        <v>2.7</v>
      </c>
      <c r="F145" s="4">
        <v>2.7</v>
      </c>
      <c r="G145" s="4">
        <v>2.7</v>
      </c>
      <c r="H145" s="4">
        <v>2.7</v>
      </c>
      <c r="I145" s="4">
        <v>2.7</v>
      </c>
      <c r="J145" s="4">
        <v>2.8</v>
      </c>
      <c r="K145" s="4">
        <v>2.9</v>
      </c>
      <c r="L145" s="4">
        <f t="shared" si="44"/>
        <v>2.7399999999999993</v>
      </c>
      <c r="M145" s="264">
        <v>2.8</v>
      </c>
      <c r="O145" s="189">
        <f t="shared" si="45"/>
        <v>1</v>
      </c>
      <c r="P145" s="4">
        <f t="shared" si="46"/>
        <v>0</v>
      </c>
      <c r="Q145" s="4">
        <f t="shared" si="47"/>
        <v>0</v>
      </c>
      <c r="R145" s="4">
        <f t="shared" si="48"/>
        <v>0</v>
      </c>
      <c r="S145" s="4">
        <f t="shared" si="49"/>
        <v>0</v>
      </c>
      <c r="T145" s="4">
        <f t="shared" si="50"/>
        <v>0</v>
      </c>
      <c r="U145" s="4">
        <f t="shared" si="51"/>
        <v>0</v>
      </c>
      <c r="V145" s="4">
        <f t="shared" si="52"/>
        <v>0</v>
      </c>
      <c r="W145" s="4">
        <f t="shared" si="53"/>
        <v>1</v>
      </c>
      <c r="X145" s="190">
        <f t="shared" si="54"/>
        <v>1</v>
      </c>
      <c r="AB145" s="189">
        <f t="shared" si="55"/>
        <v>0</v>
      </c>
      <c r="AC145" s="4">
        <f t="shared" si="56"/>
        <v>0</v>
      </c>
      <c r="AD145" s="4">
        <f t="shared" si="57"/>
        <v>0</v>
      </c>
      <c r="AE145" s="4">
        <f t="shared" si="58"/>
        <v>0</v>
      </c>
      <c r="AF145" s="4">
        <f t="shared" si="59"/>
        <v>0</v>
      </c>
      <c r="AG145" s="4">
        <f t="shared" si="60"/>
        <v>0</v>
      </c>
      <c r="AH145" s="4">
        <f t="shared" si="61"/>
        <v>0</v>
      </c>
      <c r="AI145" s="4">
        <f t="shared" si="62"/>
        <v>0</v>
      </c>
      <c r="AJ145" s="4">
        <f t="shared" si="63"/>
        <v>0</v>
      </c>
      <c r="AK145" s="190">
        <f t="shared" si="64"/>
        <v>1</v>
      </c>
    </row>
    <row r="146" spans="1:37">
      <c r="A146" s="204">
        <v>43040</v>
      </c>
      <c r="B146" s="4">
        <v>2.8</v>
      </c>
      <c r="C146" s="4">
        <v>2.8</v>
      </c>
      <c r="D146" s="4">
        <v>2.7</v>
      </c>
      <c r="E146" s="4">
        <v>2.7</v>
      </c>
      <c r="F146" s="4">
        <v>2.8</v>
      </c>
      <c r="G146" s="4">
        <v>2.7</v>
      </c>
      <c r="H146" s="4">
        <v>2.8</v>
      </c>
      <c r="I146" s="4">
        <v>2.7</v>
      </c>
      <c r="J146" s="4">
        <v>2.9</v>
      </c>
      <c r="K146" s="4">
        <v>2.9</v>
      </c>
      <c r="L146" s="4">
        <f t="shared" si="44"/>
        <v>2.78</v>
      </c>
      <c r="M146" s="264">
        <v>2.8</v>
      </c>
      <c r="O146" s="189">
        <f t="shared" si="45"/>
        <v>1</v>
      </c>
      <c r="P146" s="4">
        <f t="shared" si="46"/>
        <v>1</v>
      </c>
      <c r="Q146" s="4">
        <f t="shared" si="47"/>
        <v>0</v>
      </c>
      <c r="R146" s="4">
        <f t="shared" si="48"/>
        <v>0</v>
      </c>
      <c r="S146" s="4">
        <f t="shared" si="49"/>
        <v>1</v>
      </c>
      <c r="T146" s="4">
        <f t="shared" si="50"/>
        <v>0</v>
      </c>
      <c r="U146" s="4">
        <f t="shared" si="51"/>
        <v>1</v>
      </c>
      <c r="V146" s="4">
        <f t="shared" si="52"/>
        <v>0</v>
      </c>
      <c r="W146" s="4">
        <f t="shared" si="53"/>
        <v>1</v>
      </c>
      <c r="X146" s="190">
        <f t="shared" si="54"/>
        <v>1</v>
      </c>
      <c r="AB146" s="189">
        <f t="shared" si="55"/>
        <v>0</v>
      </c>
      <c r="AC146" s="4">
        <f t="shared" si="56"/>
        <v>0</v>
      </c>
      <c r="AD146" s="4">
        <f t="shared" si="57"/>
        <v>0</v>
      </c>
      <c r="AE146" s="4">
        <f t="shared" si="58"/>
        <v>0</v>
      </c>
      <c r="AF146" s="4">
        <f t="shared" si="59"/>
        <v>0</v>
      </c>
      <c r="AG146" s="4">
        <f t="shared" si="60"/>
        <v>0</v>
      </c>
      <c r="AH146" s="4">
        <f t="shared" si="61"/>
        <v>0</v>
      </c>
      <c r="AI146" s="4">
        <f t="shared" si="62"/>
        <v>0</v>
      </c>
      <c r="AJ146" s="4">
        <f t="shared" si="63"/>
        <v>1</v>
      </c>
      <c r="AK146" s="190">
        <f t="shared" si="64"/>
        <v>1</v>
      </c>
    </row>
    <row r="147" spans="1:37">
      <c r="A147" s="204">
        <v>43070</v>
      </c>
      <c r="B147" s="4">
        <v>2.8</v>
      </c>
      <c r="C147" s="4">
        <v>2.7</v>
      </c>
      <c r="D147" s="4">
        <v>2.8</v>
      </c>
      <c r="E147" s="4">
        <v>2.7</v>
      </c>
      <c r="F147" s="4">
        <v>2.7</v>
      </c>
      <c r="G147" s="4">
        <v>2.6</v>
      </c>
      <c r="H147" s="4">
        <v>2.7</v>
      </c>
      <c r="I147" s="4">
        <v>2.7</v>
      </c>
      <c r="J147" s="4">
        <v>2.7</v>
      </c>
      <c r="K147" s="4">
        <v>2.7</v>
      </c>
      <c r="L147" s="4">
        <f t="shared" si="44"/>
        <v>2.71</v>
      </c>
      <c r="M147" s="264">
        <v>2.7</v>
      </c>
      <c r="O147" s="189">
        <f t="shared" si="45"/>
        <v>1</v>
      </c>
      <c r="P147" s="4">
        <f t="shared" si="46"/>
        <v>0</v>
      </c>
      <c r="Q147" s="4">
        <f t="shared" si="47"/>
        <v>1</v>
      </c>
      <c r="R147" s="4">
        <f t="shared" si="48"/>
        <v>0</v>
      </c>
      <c r="S147" s="4">
        <f t="shared" si="49"/>
        <v>0</v>
      </c>
      <c r="T147" s="4">
        <f t="shared" si="50"/>
        <v>0</v>
      </c>
      <c r="U147" s="4">
        <f t="shared" si="51"/>
        <v>0</v>
      </c>
      <c r="V147" s="4">
        <f t="shared" si="52"/>
        <v>0</v>
      </c>
      <c r="W147" s="4">
        <f t="shared" si="53"/>
        <v>0</v>
      </c>
      <c r="X147" s="190">
        <f t="shared" si="54"/>
        <v>0</v>
      </c>
      <c r="AB147" s="189">
        <f t="shared" si="55"/>
        <v>1</v>
      </c>
      <c r="AC147" s="4">
        <f t="shared" si="56"/>
        <v>0</v>
      </c>
      <c r="AD147" s="4">
        <f t="shared" si="57"/>
        <v>1</v>
      </c>
      <c r="AE147" s="4">
        <f t="shared" si="58"/>
        <v>0</v>
      </c>
      <c r="AF147" s="4">
        <f t="shared" si="59"/>
        <v>0</v>
      </c>
      <c r="AG147" s="4">
        <f t="shared" si="60"/>
        <v>0</v>
      </c>
      <c r="AH147" s="4">
        <f t="shared" si="61"/>
        <v>0</v>
      </c>
      <c r="AI147" s="4">
        <f t="shared" si="62"/>
        <v>0</v>
      </c>
      <c r="AJ147" s="4">
        <f t="shared" si="63"/>
        <v>0</v>
      </c>
      <c r="AK147" s="190">
        <f t="shared" si="64"/>
        <v>0</v>
      </c>
    </row>
    <row r="148" spans="1:37">
      <c r="A148" s="204">
        <v>43101</v>
      </c>
      <c r="B148" s="4">
        <v>2.8</v>
      </c>
      <c r="C148" s="4">
        <v>2.7</v>
      </c>
      <c r="D148" s="4">
        <v>2.8</v>
      </c>
      <c r="E148" s="4">
        <v>2.6</v>
      </c>
      <c r="F148" s="4">
        <v>2.6</v>
      </c>
      <c r="G148" s="4">
        <v>2.7</v>
      </c>
      <c r="H148" s="4">
        <v>2.7</v>
      </c>
      <c r="I148" s="4">
        <v>2.6</v>
      </c>
      <c r="J148" s="4">
        <v>2.7</v>
      </c>
      <c r="K148" s="4">
        <v>2.7</v>
      </c>
      <c r="L148" s="4">
        <f t="shared" si="44"/>
        <v>2.69</v>
      </c>
      <c r="M148" s="264">
        <v>2.7</v>
      </c>
      <c r="O148" s="189">
        <f t="shared" si="45"/>
        <v>1</v>
      </c>
      <c r="P148" s="4">
        <f t="shared" si="46"/>
        <v>1</v>
      </c>
      <c r="Q148" s="4">
        <f t="shared" si="47"/>
        <v>1</v>
      </c>
      <c r="R148" s="4">
        <f t="shared" si="48"/>
        <v>0</v>
      </c>
      <c r="S148" s="4">
        <f t="shared" si="49"/>
        <v>0</v>
      </c>
      <c r="T148" s="4">
        <f t="shared" si="50"/>
        <v>1</v>
      </c>
      <c r="U148" s="4">
        <f t="shared" si="51"/>
        <v>1</v>
      </c>
      <c r="V148" s="4">
        <f t="shared" si="52"/>
        <v>0</v>
      </c>
      <c r="W148" s="4">
        <f t="shared" si="53"/>
        <v>1</v>
      </c>
      <c r="X148" s="190">
        <f t="shared" si="54"/>
        <v>1</v>
      </c>
      <c r="AB148" s="189">
        <f t="shared" si="55"/>
        <v>1</v>
      </c>
      <c r="AC148" s="4">
        <f t="shared" si="56"/>
        <v>0</v>
      </c>
      <c r="AD148" s="4">
        <f t="shared" si="57"/>
        <v>1</v>
      </c>
      <c r="AE148" s="4">
        <f t="shared" si="58"/>
        <v>0</v>
      </c>
      <c r="AF148" s="4">
        <f t="shared" si="59"/>
        <v>0</v>
      </c>
      <c r="AG148" s="4">
        <f t="shared" si="60"/>
        <v>0</v>
      </c>
      <c r="AH148" s="4">
        <f t="shared" si="61"/>
        <v>0</v>
      </c>
      <c r="AI148" s="4">
        <f t="shared" si="62"/>
        <v>0</v>
      </c>
      <c r="AJ148" s="4">
        <f t="shared" si="63"/>
        <v>0</v>
      </c>
      <c r="AK148" s="190">
        <f t="shared" si="64"/>
        <v>0</v>
      </c>
    </row>
    <row r="149" spans="1:37" ht="15.75" thickBot="1">
      <c r="A149" s="204">
        <v>43132</v>
      </c>
      <c r="B149" s="4">
        <v>2.6</v>
      </c>
      <c r="C149" s="4">
        <v>2.4</v>
      </c>
      <c r="D149" s="4">
        <v>2.5</v>
      </c>
      <c r="E149" s="4">
        <v>2.4</v>
      </c>
      <c r="F149" s="4">
        <v>2.4</v>
      </c>
      <c r="G149" s="4">
        <v>2.4</v>
      </c>
      <c r="H149" s="4">
        <v>2.4</v>
      </c>
      <c r="I149" s="4">
        <v>2.4</v>
      </c>
      <c r="J149" s="4">
        <v>2.5</v>
      </c>
      <c r="K149" s="4">
        <v>2.4</v>
      </c>
      <c r="L149" s="4">
        <f t="shared" si="44"/>
        <v>2.44</v>
      </c>
      <c r="M149" s="264">
        <v>2.5</v>
      </c>
      <c r="O149" s="189">
        <f t="shared" si="45"/>
        <v>1</v>
      </c>
      <c r="P149" s="4">
        <f t="shared" si="46"/>
        <v>0</v>
      </c>
      <c r="Q149" s="4">
        <f t="shared" si="47"/>
        <v>1</v>
      </c>
      <c r="R149" s="4">
        <f t="shared" si="48"/>
        <v>0</v>
      </c>
      <c r="S149" s="4">
        <f t="shared" si="49"/>
        <v>0</v>
      </c>
      <c r="T149" s="4">
        <f t="shared" si="50"/>
        <v>0</v>
      </c>
      <c r="U149" s="4">
        <f t="shared" si="51"/>
        <v>0</v>
      </c>
      <c r="V149" s="4">
        <f t="shared" si="52"/>
        <v>0</v>
      </c>
      <c r="W149" s="4">
        <f t="shared" si="53"/>
        <v>1</v>
      </c>
      <c r="X149" s="190">
        <f t="shared" si="54"/>
        <v>0</v>
      </c>
      <c r="AB149" s="189">
        <f t="shared" si="55"/>
        <v>1</v>
      </c>
      <c r="AC149" s="4">
        <f t="shared" si="56"/>
        <v>0</v>
      </c>
      <c r="AD149" s="4">
        <f t="shared" si="57"/>
        <v>0</v>
      </c>
      <c r="AE149" s="4">
        <f t="shared" si="58"/>
        <v>0</v>
      </c>
      <c r="AF149" s="4">
        <f t="shared" si="59"/>
        <v>0</v>
      </c>
      <c r="AG149" s="4">
        <f t="shared" si="60"/>
        <v>0</v>
      </c>
      <c r="AH149" s="4">
        <f t="shared" si="61"/>
        <v>0</v>
      </c>
      <c r="AI149" s="4">
        <f t="shared" si="62"/>
        <v>0</v>
      </c>
      <c r="AJ149" s="4">
        <f t="shared" si="63"/>
        <v>0</v>
      </c>
      <c r="AK149" s="190">
        <f t="shared" si="64"/>
        <v>0</v>
      </c>
    </row>
    <row r="150" spans="1:37" ht="15.75" thickBot="1">
      <c r="A150" s="204">
        <v>43160</v>
      </c>
      <c r="B150" s="4">
        <v>2.2999999999999998</v>
      </c>
      <c r="C150" s="4">
        <v>2.2000000000000002</v>
      </c>
      <c r="D150" s="4">
        <v>2.2999999999999998</v>
      </c>
      <c r="E150" s="4">
        <v>2.2000000000000002</v>
      </c>
      <c r="F150" s="4">
        <v>2.2000000000000002</v>
      </c>
      <c r="G150" s="4">
        <v>2.2000000000000002</v>
      </c>
      <c r="H150" s="4">
        <v>2.2999999999999998</v>
      </c>
      <c r="I150" s="4">
        <v>2.2000000000000002</v>
      </c>
      <c r="J150" s="4">
        <v>2.2999999999999998</v>
      </c>
      <c r="K150" s="4">
        <v>2.2000000000000002</v>
      </c>
      <c r="L150" s="4">
        <f t="shared" si="44"/>
        <v>2.2399999999999998</v>
      </c>
      <c r="M150" s="264">
        <v>2.2999999999999998</v>
      </c>
      <c r="O150" s="270">
        <f t="shared" si="45"/>
        <v>1</v>
      </c>
      <c r="P150" s="265">
        <f t="shared" si="46"/>
        <v>0</v>
      </c>
      <c r="Q150" s="265">
        <f t="shared" si="47"/>
        <v>1</v>
      </c>
      <c r="R150" s="265">
        <f t="shared" si="48"/>
        <v>0</v>
      </c>
      <c r="S150" s="265">
        <f t="shared" si="49"/>
        <v>0</v>
      </c>
      <c r="T150" s="265">
        <f t="shared" si="50"/>
        <v>0</v>
      </c>
      <c r="U150" s="265">
        <f t="shared" si="51"/>
        <v>1</v>
      </c>
      <c r="V150" s="265">
        <f t="shared" si="52"/>
        <v>0</v>
      </c>
      <c r="W150" s="265">
        <f t="shared" si="53"/>
        <v>1</v>
      </c>
      <c r="X150" s="266">
        <f t="shared" si="54"/>
        <v>0</v>
      </c>
      <c r="AB150" s="189">
        <f t="shared" si="55"/>
        <v>0</v>
      </c>
      <c r="AC150" s="4">
        <f t="shared" si="56"/>
        <v>0</v>
      </c>
      <c r="AD150" s="4">
        <f t="shared" si="57"/>
        <v>0</v>
      </c>
      <c r="AE150" s="4">
        <f t="shared" si="58"/>
        <v>0</v>
      </c>
      <c r="AF150" s="4">
        <f t="shared" si="59"/>
        <v>0</v>
      </c>
      <c r="AG150" s="4">
        <f t="shared" si="60"/>
        <v>0</v>
      </c>
      <c r="AH150" s="4">
        <f t="shared" si="61"/>
        <v>0</v>
      </c>
      <c r="AI150" s="4">
        <f t="shared" si="62"/>
        <v>0</v>
      </c>
      <c r="AJ150" s="4">
        <f t="shared" si="63"/>
        <v>0</v>
      </c>
      <c r="AK150" s="190">
        <f t="shared" si="64"/>
        <v>0</v>
      </c>
    </row>
    <row r="151" spans="1:37" ht="15.75" thickBot="1">
      <c r="A151" s="193"/>
      <c r="B151" s="194"/>
      <c r="C151" s="194"/>
      <c r="D151" s="194"/>
      <c r="E151" s="194"/>
      <c r="F151" s="194"/>
      <c r="G151" s="194"/>
      <c r="H151" s="194"/>
      <c r="I151" s="194"/>
      <c r="J151" s="194"/>
      <c r="K151" s="4"/>
      <c r="L151" s="4">
        <f>AVERAGE(L4:L150)</f>
        <v>2.3436734693877552</v>
      </c>
      <c r="M151" s="190"/>
      <c r="O151" s="189"/>
      <c r="P151" s="4"/>
      <c r="Q151" s="4"/>
      <c r="R151" s="4"/>
      <c r="S151" s="4"/>
      <c r="T151" s="4"/>
      <c r="U151" s="4"/>
      <c r="V151" s="4"/>
      <c r="W151" s="4"/>
      <c r="X151" s="190"/>
      <c r="AB151" s="189"/>
      <c r="AC151" s="4"/>
      <c r="AD151" s="4"/>
      <c r="AE151" s="4"/>
      <c r="AF151" s="4"/>
      <c r="AG151" s="4"/>
      <c r="AH151" s="4"/>
      <c r="AI151" s="4"/>
      <c r="AJ151" s="4"/>
      <c r="AK151" s="190"/>
    </row>
    <row r="152" spans="1:37" ht="15.75" thickBot="1">
      <c r="K152" s="403" t="s">
        <v>145</v>
      </c>
      <c r="L152" s="404"/>
      <c r="M152" s="404"/>
      <c r="N152" s="267"/>
      <c r="O152" s="210">
        <f>COUNTIF(O28:O150, "1")</f>
        <v>88</v>
      </c>
      <c r="P152" s="187">
        <f t="shared" ref="P152:AK152" si="65">COUNTIF(P28:P150, "1")</f>
        <v>72</v>
      </c>
      <c r="Q152" s="187">
        <f t="shared" si="65"/>
        <v>76</v>
      </c>
      <c r="R152" s="187">
        <f t="shared" si="65"/>
        <v>52</v>
      </c>
      <c r="S152" s="187">
        <f t="shared" si="65"/>
        <v>46</v>
      </c>
      <c r="T152" s="187">
        <f t="shared" si="65"/>
        <v>41</v>
      </c>
      <c r="U152" s="187">
        <f t="shared" si="65"/>
        <v>20</v>
      </c>
      <c r="V152" s="187">
        <f t="shared" si="65"/>
        <v>45</v>
      </c>
      <c r="W152" s="187">
        <f t="shared" si="65"/>
        <v>50</v>
      </c>
      <c r="X152" s="188">
        <f t="shared" si="65"/>
        <v>64</v>
      </c>
      <c r="Y152" s="403" t="s">
        <v>145</v>
      </c>
      <c r="Z152" s="404"/>
      <c r="AA152" s="405"/>
      <c r="AB152" s="210">
        <f t="shared" si="65"/>
        <v>79</v>
      </c>
      <c r="AC152" s="187">
        <f t="shared" si="65"/>
        <v>66</v>
      </c>
      <c r="AD152" s="187">
        <f t="shared" si="65"/>
        <v>64</v>
      </c>
      <c r="AE152" s="187">
        <f t="shared" si="65"/>
        <v>50</v>
      </c>
      <c r="AF152" s="187">
        <f t="shared" si="65"/>
        <v>50</v>
      </c>
      <c r="AG152" s="187">
        <f t="shared" si="65"/>
        <v>47</v>
      </c>
      <c r="AH152" s="187">
        <f t="shared" si="65"/>
        <v>30</v>
      </c>
      <c r="AI152" s="187">
        <f t="shared" si="65"/>
        <v>30</v>
      </c>
      <c r="AJ152" s="187">
        <f t="shared" si="65"/>
        <v>25</v>
      </c>
      <c r="AK152" s="188">
        <f t="shared" si="65"/>
        <v>68</v>
      </c>
    </row>
    <row r="153" spans="1:37" ht="15.75" thickBot="1">
      <c r="B153" s="401" t="s">
        <v>96</v>
      </c>
      <c r="C153" s="402"/>
      <c r="D153" s="402"/>
      <c r="E153" s="402"/>
      <c r="F153" s="402"/>
      <c r="G153" s="402"/>
      <c r="H153" s="402"/>
      <c r="I153" s="402"/>
      <c r="J153" s="402"/>
      <c r="K153" s="395" t="s">
        <v>146</v>
      </c>
      <c r="L153" s="396"/>
      <c r="M153" s="396"/>
      <c r="N153" s="268"/>
      <c r="O153" s="189">
        <f>COUNTIF(O4:O150, "0")</f>
        <v>35</v>
      </c>
      <c r="P153" s="4">
        <f t="shared" ref="P153:AK153" si="66">COUNTIF(P4:P150, "0")</f>
        <v>51</v>
      </c>
      <c r="Q153" s="4">
        <f t="shared" si="66"/>
        <v>50</v>
      </c>
      <c r="R153" s="4">
        <f t="shared" si="66"/>
        <v>75</v>
      </c>
      <c r="S153" s="4">
        <f t="shared" si="66"/>
        <v>96</v>
      </c>
      <c r="T153" s="4">
        <f t="shared" si="66"/>
        <v>101</v>
      </c>
      <c r="U153" s="4">
        <f t="shared" si="66"/>
        <v>127</v>
      </c>
      <c r="V153" s="4">
        <f t="shared" si="66"/>
        <v>102</v>
      </c>
      <c r="W153" s="4">
        <f t="shared" si="66"/>
        <v>94</v>
      </c>
      <c r="X153" s="190">
        <f t="shared" si="66"/>
        <v>79</v>
      </c>
      <c r="Y153" s="395" t="s">
        <v>146</v>
      </c>
      <c r="Z153" s="396"/>
      <c r="AA153" s="406"/>
      <c r="AB153" s="189">
        <f t="shared" si="66"/>
        <v>44</v>
      </c>
      <c r="AC153" s="4">
        <f t="shared" si="66"/>
        <v>57</v>
      </c>
      <c r="AD153" s="4">
        <f t="shared" si="66"/>
        <v>62</v>
      </c>
      <c r="AE153" s="4">
        <f t="shared" si="66"/>
        <v>75</v>
      </c>
      <c r="AF153" s="4">
        <f t="shared" si="66"/>
        <v>78</v>
      </c>
      <c r="AG153" s="4">
        <f t="shared" si="66"/>
        <v>77</v>
      </c>
      <c r="AH153" s="4">
        <f t="shared" si="66"/>
        <v>104</v>
      </c>
      <c r="AI153" s="4">
        <f t="shared" si="66"/>
        <v>111</v>
      </c>
      <c r="AJ153" s="4">
        <f t="shared" si="66"/>
        <v>109</v>
      </c>
      <c r="AK153" s="190">
        <f t="shared" si="66"/>
        <v>58</v>
      </c>
    </row>
    <row r="154" spans="1:37">
      <c r="B154">
        <v>0</v>
      </c>
      <c r="K154" s="189"/>
      <c r="L154" s="4"/>
      <c r="M154" s="4"/>
      <c r="N154" s="4"/>
      <c r="O154" s="189"/>
      <c r="P154" s="4"/>
      <c r="Q154" s="4"/>
      <c r="R154" s="4"/>
      <c r="S154" s="4"/>
      <c r="T154" s="4"/>
      <c r="U154" s="4"/>
      <c r="V154" s="4"/>
      <c r="W154" s="4"/>
      <c r="X154" s="190"/>
      <c r="Y154" s="189"/>
      <c r="Z154" s="4"/>
      <c r="AA154" s="190"/>
      <c r="AB154" s="189"/>
      <c r="AC154" s="4"/>
      <c r="AD154" s="4"/>
      <c r="AE154" s="4"/>
      <c r="AF154" s="4"/>
      <c r="AG154" s="4"/>
      <c r="AH154" s="4"/>
      <c r="AI154" s="4"/>
      <c r="AJ154" s="4"/>
      <c r="AK154" s="190"/>
    </row>
    <row r="155" spans="1:37">
      <c r="K155" s="395" t="s">
        <v>27</v>
      </c>
      <c r="L155" s="396"/>
      <c r="M155" s="396"/>
      <c r="N155" s="268"/>
      <c r="O155" s="189">
        <f>ROUND(O$152/(O$152+O$153), 2)</f>
        <v>0.72</v>
      </c>
      <c r="P155" s="4">
        <f t="shared" ref="P155:AK155" si="67">ROUND(P$152/(P$152+P$153), 2)</f>
        <v>0.59</v>
      </c>
      <c r="Q155" s="4">
        <f t="shared" si="67"/>
        <v>0.6</v>
      </c>
      <c r="R155" s="4">
        <f t="shared" si="67"/>
        <v>0.41</v>
      </c>
      <c r="S155" s="4">
        <f t="shared" si="67"/>
        <v>0.32</v>
      </c>
      <c r="T155" s="4">
        <f t="shared" si="67"/>
        <v>0.28999999999999998</v>
      </c>
      <c r="U155" s="4">
        <f t="shared" si="67"/>
        <v>0.14000000000000001</v>
      </c>
      <c r="V155" s="4">
        <f t="shared" si="67"/>
        <v>0.31</v>
      </c>
      <c r="W155" s="4">
        <f t="shared" si="67"/>
        <v>0.35</v>
      </c>
      <c r="X155" s="190">
        <f t="shared" si="67"/>
        <v>0.45</v>
      </c>
      <c r="Y155" s="395" t="s">
        <v>27</v>
      </c>
      <c r="Z155" s="396"/>
      <c r="AA155" s="406"/>
      <c r="AB155" s="189">
        <f t="shared" si="67"/>
        <v>0.64</v>
      </c>
      <c r="AC155" s="4">
        <f t="shared" si="67"/>
        <v>0.54</v>
      </c>
      <c r="AD155" s="4">
        <f t="shared" si="67"/>
        <v>0.51</v>
      </c>
      <c r="AE155" s="4">
        <f t="shared" si="67"/>
        <v>0.4</v>
      </c>
      <c r="AF155" s="4">
        <f t="shared" si="67"/>
        <v>0.39</v>
      </c>
      <c r="AG155" s="4">
        <f t="shared" si="67"/>
        <v>0.38</v>
      </c>
      <c r="AH155" s="4">
        <f t="shared" si="67"/>
        <v>0.22</v>
      </c>
      <c r="AI155" s="4">
        <f t="shared" si="67"/>
        <v>0.21</v>
      </c>
      <c r="AJ155" s="4">
        <f t="shared" si="67"/>
        <v>0.19</v>
      </c>
      <c r="AK155" s="190">
        <f t="shared" si="67"/>
        <v>0.54</v>
      </c>
    </row>
    <row r="156" spans="1:37" ht="15.75" thickBot="1">
      <c r="K156" s="390" t="s">
        <v>28</v>
      </c>
      <c r="L156" s="391"/>
      <c r="M156" s="391"/>
      <c r="N156" s="269"/>
      <c r="O156" s="193">
        <f>ROUND(O$153/(O$153+O$152), 2)</f>
        <v>0.28000000000000003</v>
      </c>
      <c r="P156" s="194">
        <f t="shared" ref="P156:AK156" si="68">ROUND(P$153/(P$153+P$152), 2)</f>
        <v>0.41</v>
      </c>
      <c r="Q156" s="194">
        <f t="shared" si="68"/>
        <v>0.4</v>
      </c>
      <c r="R156" s="194">
        <f t="shared" si="68"/>
        <v>0.59</v>
      </c>
      <c r="S156" s="194">
        <f t="shared" si="68"/>
        <v>0.68</v>
      </c>
      <c r="T156" s="194">
        <f t="shared" si="68"/>
        <v>0.71</v>
      </c>
      <c r="U156" s="194">
        <f t="shared" si="68"/>
        <v>0.86</v>
      </c>
      <c r="V156" s="194">
        <f t="shared" si="68"/>
        <v>0.69</v>
      </c>
      <c r="W156" s="194">
        <f t="shared" si="68"/>
        <v>0.65</v>
      </c>
      <c r="X156" s="200">
        <f t="shared" si="68"/>
        <v>0.55000000000000004</v>
      </c>
      <c r="Y156" s="390" t="s">
        <v>28</v>
      </c>
      <c r="Z156" s="391"/>
      <c r="AA156" s="407"/>
      <c r="AB156" s="193">
        <f t="shared" si="68"/>
        <v>0.36</v>
      </c>
      <c r="AC156" s="194">
        <f t="shared" si="68"/>
        <v>0.46</v>
      </c>
      <c r="AD156" s="194">
        <f t="shared" si="68"/>
        <v>0.49</v>
      </c>
      <c r="AE156" s="194">
        <f t="shared" si="68"/>
        <v>0.6</v>
      </c>
      <c r="AF156" s="194">
        <f t="shared" si="68"/>
        <v>0.61</v>
      </c>
      <c r="AG156" s="194">
        <f t="shared" si="68"/>
        <v>0.62</v>
      </c>
      <c r="AH156" s="194">
        <f t="shared" si="68"/>
        <v>0.78</v>
      </c>
      <c r="AI156" s="194">
        <f t="shared" si="68"/>
        <v>0.79</v>
      </c>
      <c r="AJ156" s="194">
        <f t="shared" si="68"/>
        <v>0.81</v>
      </c>
      <c r="AK156" s="200">
        <f t="shared" si="68"/>
        <v>0.46</v>
      </c>
    </row>
  </sheetData>
  <sheetProtection algorithmName="SHA-512" hashValue="oBy2/Khxxj7JWwukDmwOg3flwZnICn34K20EcoczCobaPhZzM5dzI7GfhxeLYxJd2UovUpwPptL214Kl6hHIaw==" saltValue="Vz1SQX4TicCW3WtoPaz9rQ==" spinCount="100000" sheet="1" objects="1" scenarios="1"/>
  <mergeCells count="9">
    <mergeCell ref="B153:J153"/>
    <mergeCell ref="Y152:AA152"/>
    <mergeCell ref="Y153:AA153"/>
    <mergeCell ref="Y155:AA155"/>
    <mergeCell ref="Y156:AA156"/>
    <mergeCell ref="K156:M156"/>
    <mergeCell ref="K155:M155"/>
    <mergeCell ref="K152:M152"/>
    <mergeCell ref="K153:M153"/>
  </mergeCells>
  <pageMargins left="0.7" right="0.7" top="0.75" bottom="0.75" header="0.3" footer="0.3"/>
  <pageSetup paperSize="9" orientation="portrait" horizontalDpi="4294967293" verticalDpi="0" r:id="rId1"/>
  <ignoredErrors>
    <ignoredError sqref="L4:L150"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B1:O153"/>
  <sheetViews>
    <sheetView topLeftCell="A43" zoomScale="70" zoomScaleNormal="70" workbookViewId="0">
      <selection activeCell="R10" sqref="R10"/>
    </sheetView>
  </sheetViews>
  <sheetFormatPr defaultRowHeight="15"/>
  <sheetData>
    <row r="1" spans="2:15" ht="15.75" thickBot="1"/>
    <row r="2" spans="2:15" ht="23.25">
      <c r="B2" s="233" t="s">
        <v>3</v>
      </c>
      <c r="C2" s="187"/>
      <c r="D2" s="187"/>
      <c r="E2" s="187"/>
      <c r="F2" s="187"/>
      <c r="G2" s="187"/>
      <c r="H2" s="187"/>
      <c r="I2" s="187"/>
      <c r="J2" s="187"/>
      <c r="K2" s="187"/>
      <c r="L2" s="187"/>
      <c r="M2" s="187"/>
      <c r="N2" s="187"/>
      <c r="O2" s="188"/>
    </row>
    <row r="3" spans="2:15">
      <c r="B3" s="191" t="s">
        <v>14</v>
      </c>
      <c r="C3" s="4"/>
      <c r="D3" s="48">
        <v>1</v>
      </c>
      <c r="E3" s="48">
        <v>2</v>
      </c>
      <c r="F3" s="48">
        <v>3</v>
      </c>
      <c r="G3" s="48">
        <v>4</v>
      </c>
      <c r="H3" s="48">
        <v>5</v>
      </c>
      <c r="I3" s="48">
        <v>6</v>
      </c>
      <c r="J3" s="48">
        <v>7</v>
      </c>
      <c r="K3" s="48">
        <v>8</v>
      </c>
      <c r="L3" s="48">
        <v>9</v>
      </c>
      <c r="M3" s="48">
        <v>10</v>
      </c>
      <c r="N3" s="48"/>
      <c r="O3" s="255" t="s">
        <v>7</v>
      </c>
    </row>
    <row r="4" spans="2:15">
      <c r="B4" s="189" t="s">
        <v>29</v>
      </c>
      <c r="C4" s="4"/>
      <c r="D4" s="256">
        <v>39.299999999999997</v>
      </c>
      <c r="E4" s="256">
        <v>48.5</v>
      </c>
      <c r="F4" s="256">
        <v>53.3</v>
      </c>
      <c r="G4" s="256">
        <v>51.4</v>
      </c>
      <c r="H4" s="256">
        <v>58.2</v>
      </c>
      <c r="I4" s="256">
        <v>58.1</v>
      </c>
      <c r="J4" s="256">
        <v>64.5</v>
      </c>
      <c r="K4" s="256">
        <v>64.7</v>
      </c>
      <c r="L4" s="256">
        <v>69.400000000000006</v>
      </c>
      <c r="M4" s="256">
        <v>72.5</v>
      </c>
      <c r="N4" s="256"/>
      <c r="O4" s="257">
        <v>58</v>
      </c>
    </row>
    <row r="5" spans="2:15">
      <c r="B5" s="189" t="s">
        <v>30</v>
      </c>
      <c r="C5" s="4"/>
      <c r="D5" s="256">
        <v>8.9</v>
      </c>
      <c r="E5" s="256">
        <v>9.6999999999999993</v>
      </c>
      <c r="F5" s="256">
        <v>10.7</v>
      </c>
      <c r="G5" s="256">
        <v>9.9</v>
      </c>
      <c r="H5" s="256">
        <v>11.1</v>
      </c>
      <c r="I5" s="256">
        <v>12.7</v>
      </c>
      <c r="J5" s="256">
        <v>11.6</v>
      </c>
      <c r="K5" s="256">
        <v>12.6</v>
      </c>
      <c r="L5" s="256">
        <v>16.7</v>
      </c>
      <c r="M5" s="256">
        <v>15.6</v>
      </c>
      <c r="N5" s="256"/>
      <c r="O5" s="257">
        <v>11.9</v>
      </c>
    </row>
    <row r="6" spans="2:15">
      <c r="B6" s="189" t="s">
        <v>31</v>
      </c>
      <c r="C6" s="4"/>
      <c r="D6" s="256">
        <v>11.9</v>
      </c>
      <c r="E6" s="256">
        <v>16.600000000000001</v>
      </c>
      <c r="F6" s="256">
        <v>17.3</v>
      </c>
      <c r="G6" s="256">
        <v>19.2</v>
      </c>
      <c r="H6" s="256">
        <v>23.7</v>
      </c>
      <c r="I6" s="256">
        <v>24</v>
      </c>
      <c r="J6" s="256">
        <v>29</v>
      </c>
      <c r="K6" s="256">
        <v>34.5</v>
      </c>
      <c r="L6" s="256">
        <v>35.200000000000003</v>
      </c>
      <c r="M6" s="256">
        <v>40</v>
      </c>
      <c r="N6" s="256"/>
      <c r="O6" s="257">
        <v>25.1</v>
      </c>
    </row>
    <row r="7" spans="2:15">
      <c r="B7" s="189" t="s">
        <v>32</v>
      </c>
      <c r="C7" s="4"/>
      <c r="D7" s="256">
        <v>53.8</v>
      </c>
      <c r="E7" s="256">
        <v>65.2</v>
      </c>
      <c r="F7" s="256">
        <v>71.8</v>
      </c>
      <c r="G7" s="256">
        <v>67.7</v>
      </c>
      <c r="H7" s="256">
        <v>71</v>
      </c>
      <c r="I7" s="256">
        <v>67.2</v>
      </c>
      <c r="J7" s="256">
        <v>79.599999999999994</v>
      </c>
      <c r="K7" s="256">
        <v>74.099999999999994</v>
      </c>
      <c r="L7" s="256">
        <v>80.599999999999994</v>
      </c>
      <c r="M7" s="256">
        <v>94.7</v>
      </c>
      <c r="N7" s="256"/>
      <c r="O7" s="257">
        <v>72.599999999999994</v>
      </c>
    </row>
    <row r="8" spans="2:15">
      <c r="B8" s="189" t="s">
        <v>33</v>
      </c>
      <c r="C8" s="4"/>
      <c r="D8" s="256">
        <v>16.8</v>
      </c>
      <c r="E8" s="256">
        <v>23.3</v>
      </c>
      <c r="F8" s="256">
        <v>25.2</v>
      </c>
      <c r="G8" s="256">
        <v>25.7</v>
      </c>
      <c r="H8" s="256">
        <v>35.200000000000003</v>
      </c>
      <c r="I8" s="256">
        <v>38.4</v>
      </c>
      <c r="J8" s="256">
        <v>40.1</v>
      </c>
      <c r="K8" s="256">
        <v>43.5</v>
      </c>
      <c r="L8" s="256">
        <v>60.1</v>
      </c>
      <c r="M8" s="256">
        <v>85.1</v>
      </c>
      <c r="N8" s="256"/>
      <c r="O8" s="257">
        <v>39.299999999999997</v>
      </c>
    </row>
    <row r="9" spans="2:15">
      <c r="B9" s="189" t="s">
        <v>34</v>
      </c>
      <c r="C9" s="4"/>
      <c r="D9" s="256">
        <v>2.8</v>
      </c>
      <c r="E9" s="256">
        <v>4.5</v>
      </c>
      <c r="F9" s="256">
        <v>5.5</v>
      </c>
      <c r="G9" s="256">
        <v>6.8</v>
      </c>
      <c r="H9" s="256">
        <v>7.9</v>
      </c>
      <c r="I9" s="256">
        <v>8</v>
      </c>
      <c r="J9" s="256">
        <v>8</v>
      </c>
      <c r="K9" s="256">
        <v>6.6</v>
      </c>
      <c r="L9" s="256">
        <v>11.7</v>
      </c>
      <c r="M9" s="256">
        <v>11.5</v>
      </c>
      <c r="N9" s="256"/>
      <c r="O9" s="257">
        <v>7.3</v>
      </c>
    </row>
    <row r="10" spans="2:15">
      <c r="B10" s="189" t="s">
        <v>35</v>
      </c>
      <c r="C10" s="4"/>
      <c r="D10" s="256">
        <v>32.299999999999997</v>
      </c>
      <c r="E10" s="256">
        <v>37.299999999999997</v>
      </c>
      <c r="F10" s="256">
        <v>44.1</v>
      </c>
      <c r="G10" s="256">
        <v>56.6</v>
      </c>
      <c r="H10" s="256">
        <v>66.099999999999994</v>
      </c>
      <c r="I10" s="256">
        <v>77.900000000000006</v>
      </c>
      <c r="J10" s="256">
        <v>94.7</v>
      </c>
      <c r="K10" s="256">
        <v>110</v>
      </c>
      <c r="L10" s="256">
        <v>119.6</v>
      </c>
      <c r="M10" s="256">
        <v>158.9</v>
      </c>
      <c r="N10" s="256"/>
      <c r="O10" s="257">
        <v>79.7</v>
      </c>
    </row>
    <row r="11" spans="2:15">
      <c r="B11" s="189" t="s">
        <v>36</v>
      </c>
      <c r="C11" s="4"/>
      <c r="D11" s="256">
        <v>10.5</v>
      </c>
      <c r="E11" s="256">
        <v>13.7</v>
      </c>
      <c r="F11" s="256">
        <v>15.3</v>
      </c>
      <c r="G11" s="256">
        <v>15</v>
      </c>
      <c r="H11" s="256">
        <v>16.7</v>
      </c>
      <c r="I11" s="256">
        <v>17.600000000000001</v>
      </c>
      <c r="J11" s="256">
        <v>18.7</v>
      </c>
      <c r="K11" s="256">
        <v>20.2</v>
      </c>
      <c r="L11" s="256">
        <v>21.3</v>
      </c>
      <c r="M11" s="256">
        <v>22.8</v>
      </c>
      <c r="N11" s="256"/>
      <c r="O11" s="257">
        <v>17.2</v>
      </c>
    </row>
    <row r="12" spans="2:15">
      <c r="B12" s="189" t="s">
        <v>37</v>
      </c>
      <c r="C12" s="4"/>
      <c r="D12" s="256">
        <v>29.4</v>
      </c>
      <c r="E12" s="256">
        <v>39</v>
      </c>
      <c r="F12" s="256">
        <v>47.9</v>
      </c>
      <c r="G12" s="256">
        <v>53.4</v>
      </c>
      <c r="H12" s="256">
        <v>61.9</v>
      </c>
      <c r="I12" s="256">
        <v>69.2</v>
      </c>
      <c r="J12" s="256">
        <v>82.1</v>
      </c>
      <c r="K12" s="256">
        <v>88.6</v>
      </c>
      <c r="L12" s="256">
        <v>129</v>
      </c>
      <c r="M12" s="256">
        <v>134.5</v>
      </c>
      <c r="N12" s="256"/>
      <c r="O12" s="257">
        <v>73.5</v>
      </c>
    </row>
    <row r="13" spans="2:15">
      <c r="B13" s="189" t="s">
        <v>38</v>
      </c>
      <c r="C13" s="4"/>
      <c r="D13" s="256">
        <v>1</v>
      </c>
      <c r="E13" s="256">
        <v>3.7</v>
      </c>
      <c r="F13" s="256">
        <v>1.5</v>
      </c>
      <c r="G13" s="256">
        <v>3.4</v>
      </c>
      <c r="H13" s="256">
        <v>2.7</v>
      </c>
      <c r="I13" s="256">
        <v>3.5</v>
      </c>
      <c r="J13" s="256">
        <v>3</v>
      </c>
      <c r="K13" s="256">
        <v>8.6</v>
      </c>
      <c r="L13" s="256">
        <v>8.5</v>
      </c>
      <c r="M13" s="256">
        <v>21.5</v>
      </c>
      <c r="N13" s="256"/>
      <c r="O13" s="257">
        <v>5.7</v>
      </c>
    </row>
    <row r="14" spans="2:15">
      <c r="B14" s="189" t="s">
        <v>39</v>
      </c>
      <c r="C14" s="4"/>
      <c r="D14" s="256">
        <v>19.399999999999999</v>
      </c>
      <c r="E14" s="256">
        <v>25.4</v>
      </c>
      <c r="F14" s="256">
        <v>30.7</v>
      </c>
      <c r="G14" s="256">
        <v>32.299999999999997</v>
      </c>
      <c r="H14" s="256">
        <v>38.799999999999997</v>
      </c>
      <c r="I14" s="256">
        <v>46.8</v>
      </c>
      <c r="J14" s="256">
        <v>59.2</v>
      </c>
      <c r="K14" s="256">
        <v>63</v>
      </c>
      <c r="L14" s="256">
        <v>76.400000000000006</v>
      </c>
      <c r="M14" s="256">
        <v>108.7</v>
      </c>
      <c r="N14" s="256"/>
      <c r="O14" s="257">
        <v>50.1</v>
      </c>
    </row>
    <row r="15" spans="2:15">
      <c r="B15" s="189" t="s">
        <v>40</v>
      </c>
      <c r="C15" s="4"/>
      <c r="D15" s="256">
        <v>17</v>
      </c>
      <c r="E15" s="256">
        <v>25.7</v>
      </c>
      <c r="F15" s="256">
        <v>27.1</v>
      </c>
      <c r="G15" s="256">
        <v>30.8</v>
      </c>
      <c r="H15" s="256">
        <v>34.9</v>
      </c>
      <c r="I15" s="256">
        <v>40</v>
      </c>
      <c r="J15" s="256">
        <v>47</v>
      </c>
      <c r="K15" s="256">
        <v>55.1</v>
      </c>
      <c r="L15" s="256">
        <v>61.1</v>
      </c>
      <c r="M15" s="256">
        <v>79</v>
      </c>
      <c r="N15" s="256"/>
      <c r="O15" s="257">
        <v>41.8</v>
      </c>
    </row>
    <row r="16" spans="2:15">
      <c r="B16" s="189" t="s">
        <v>41</v>
      </c>
      <c r="C16" s="4"/>
      <c r="D16" s="256">
        <v>22.9</v>
      </c>
      <c r="E16" s="256">
        <v>33.6</v>
      </c>
      <c r="F16" s="256">
        <v>36.700000000000003</v>
      </c>
      <c r="G16" s="256">
        <v>45.3</v>
      </c>
      <c r="H16" s="256">
        <v>59.5</v>
      </c>
      <c r="I16" s="256">
        <v>66.2</v>
      </c>
      <c r="J16" s="256">
        <v>79.2</v>
      </c>
      <c r="K16" s="256">
        <v>97.6</v>
      </c>
      <c r="L16" s="256">
        <v>108</v>
      </c>
      <c r="M16" s="256">
        <v>170.9</v>
      </c>
      <c r="N16" s="256"/>
      <c r="O16" s="257">
        <v>72</v>
      </c>
    </row>
    <row r="17" spans="2:15">
      <c r="B17" s="189" t="s">
        <v>43</v>
      </c>
      <c r="C17" s="4"/>
      <c r="D17" s="256">
        <v>266</v>
      </c>
      <c r="E17" s="256">
        <v>346.2</v>
      </c>
      <c r="F17" s="256">
        <v>387.2</v>
      </c>
      <c r="G17" s="256">
        <v>417.3</v>
      </c>
      <c r="H17" s="256">
        <v>487.8</v>
      </c>
      <c r="I17" s="256">
        <v>529.29999999999995</v>
      </c>
      <c r="J17" s="256">
        <v>616.79999999999995</v>
      </c>
      <c r="K17" s="256">
        <v>679.1</v>
      </c>
      <c r="L17" s="256">
        <v>797.6</v>
      </c>
      <c r="M17" s="256">
        <v>1015.4</v>
      </c>
      <c r="N17" s="256"/>
      <c r="O17" s="257" t="s">
        <v>44</v>
      </c>
    </row>
    <row r="18" spans="2:15">
      <c r="B18" s="189"/>
      <c r="C18" s="4"/>
      <c r="D18" s="256"/>
      <c r="E18" s="256"/>
      <c r="F18" s="256"/>
      <c r="G18" s="256"/>
      <c r="H18" s="256"/>
      <c r="I18" s="256"/>
      <c r="J18" s="256"/>
      <c r="K18" s="256"/>
      <c r="L18" s="256"/>
      <c r="M18" s="256"/>
      <c r="N18" s="256"/>
      <c r="O18" s="257"/>
    </row>
    <row r="19" spans="2:15">
      <c r="B19" s="189" t="s">
        <v>46</v>
      </c>
      <c r="C19" s="4"/>
      <c r="D19" s="256">
        <v>185.65384615384616</v>
      </c>
      <c r="E19" s="256">
        <v>329.40384615384613</v>
      </c>
      <c r="F19" s="256">
        <v>378.80769230769232</v>
      </c>
      <c r="G19" s="256">
        <v>445.65384615384613</v>
      </c>
      <c r="H19" s="256">
        <v>527.82692307692309</v>
      </c>
      <c r="I19" s="256">
        <v>613.21153846153845</v>
      </c>
      <c r="J19" s="256">
        <v>705.32692307692309</v>
      </c>
      <c r="K19" s="256">
        <v>873.82692307692309</v>
      </c>
      <c r="L19" s="256">
        <v>1042.5192307692307</v>
      </c>
      <c r="M19" s="256">
        <v>1676.0961538461538</v>
      </c>
      <c r="N19" s="256"/>
      <c r="O19" s="257">
        <v>677.82692307692309</v>
      </c>
    </row>
    <row r="20" spans="2:15">
      <c r="B20" s="189"/>
      <c r="C20" s="4"/>
      <c r="D20" s="4"/>
      <c r="E20" s="4"/>
      <c r="F20" s="4"/>
      <c r="G20" s="4"/>
      <c r="H20" s="4"/>
      <c r="I20" s="4"/>
      <c r="J20" s="4"/>
      <c r="K20" s="4"/>
      <c r="L20" s="4"/>
      <c r="M20" s="4"/>
      <c r="N20" s="4"/>
      <c r="O20" s="190"/>
    </row>
    <row r="21" spans="2:15">
      <c r="B21" s="191" t="s">
        <v>42</v>
      </c>
      <c r="C21" s="4"/>
      <c r="D21" s="4"/>
      <c r="E21" s="4"/>
      <c r="F21" s="4"/>
      <c r="G21" s="4"/>
      <c r="H21" s="4"/>
      <c r="I21" s="4"/>
      <c r="J21" s="4"/>
      <c r="K21" s="4"/>
      <c r="L21" s="4"/>
      <c r="M21" s="4"/>
      <c r="N21" s="4"/>
      <c r="O21" s="190"/>
    </row>
    <row r="22" spans="2:15">
      <c r="B22" s="189" t="s">
        <v>29</v>
      </c>
      <c r="C22" s="4"/>
      <c r="D22" s="258">
        <f>D4/D$19</f>
        <v>0.21168427594779363</v>
      </c>
      <c r="E22" s="258">
        <f t="shared" ref="E22:O22" si="0">E4/E$19</f>
        <v>0.14723568217642596</v>
      </c>
      <c r="F22" s="258">
        <f t="shared" si="0"/>
        <v>0.14070464006498121</v>
      </c>
      <c r="G22" s="258">
        <f t="shared" si="0"/>
        <v>0.11533615258479331</v>
      </c>
      <c r="H22" s="258">
        <f t="shared" si="0"/>
        <v>0.11026341676685977</v>
      </c>
      <c r="I22" s="258">
        <f t="shared" si="0"/>
        <v>9.4747075610750464E-2</v>
      </c>
      <c r="J22" s="258">
        <f t="shared" si="0"/>
        <v>9.1446955857894585E-2</v>
      </c>
      <c r="K22" s="258">
        <f t="shared" si="0"/>
        <v>7.4042122405862804E-2</v>
      </c>
      <c r="L22" s="258">
        <f t="shared" si="0"/>
        <v>6.6569515412001262E-2</v>
      </c>
      <c r="M22" s="258">
        <f t="shared" si="0"/>
        <v>4.325527496357149E-2</v>
      </c>
      <c r="N22" s="258"/>
      <c r="O22" s="259">
        <f t="shared" si="0"/>
        <v>8.5567566033988712E-2</v>
      </c>
    </row>
    <row r="23" spans="2:15">
      <c r="B23" s="189" t="s">
        <v>30</v>
      </c>
      <c r="C23" s="4"/>
      <c r="D23" s="258">
        <f t="shared" ref="D23:O23" si="1">D5/D$19</f>
        <v>4.7938678268075408E-2</v>
      </c>
      <c r="E23" s="258">
        <f t="shared" si="1"/>
        <v>2.9447136435285189E-2</v>
      </c>
      <c r="F23" s="258">
        <f t="shared" si="1"/>
        <v>2.8246522489592849E-2</v>
      </c>
      <c r="G23" s="258">
        <f t="shared" si="1"/>
        <v>2.221455078967809E-2</v>
      </c>
      <c r="H23" s="258">
        <f t="shared" si="1"/>
        <v>2.1029620723576347E-2</v>
      </c>
      <c r="I23" s="258">
        <f t="shared" si="1"/>
        <v>2.0710634427823251E-2</v>
      </c>
      <c r="J23" s="258">
        <f t="shared" si="1"/>
        <v>1.64462742318074E-2</v>
      </c>
      <c r="K23" s="258">
        <f t="shared" si="1"/>
        <v>1.4419331411342679E-2</v>
      </c>
      <c r="L23" s="258">
        <f t="shared" si="1"/>
        <v>1.6018889155337477E-2</v>
      </c>
      <c r="M23" s="258">
        <f t="shared" si="1"/>
        <v>9.3073419231960719E-3</v>
      </c>
      <c r="N23" s="258"/>
      <c r="O23" s="259">
        <f t="shared" si="1"/>
        <v>1.7556104065594234E-2</v>
      </c>
    </row>
    <row r="24" spans="2:15">
      <c r="B24" s="189" t="s">
        <v>31</v>
      </c>
      <c r="C24" s="4"/>
      <c r="D24" s="258">
        <f t="shared" ref="D24:O24" si="2">D6/D$19</f>
        <v>6.4097783302258127E-2</v>
      </c>
      <c r="E24" s="258">
        <f t="shared" si="2"/>
        <v>5.0394068538735487E-2</v>
      </c>
      <c r="F24" s="258">
        <f t="shared" si="2"/>
        <v>4.5669611128033305E-2</v>
      </c>
      <c r="G24" s="258">
        <f t="shared" si="2"/>
        <v>4.3082765167860533E-2</v>
      </c>
      <c r="H24" s="258">
        <f t="shared" si="2"/>
        <v>4.4901082085473817E-2</v>
      </c>
      <c r="I24" s="258">
        <f t="shared" si="2"/>
        <v>3.913820679273685E-2</v>
      </c>
      <c r="J24" s="258">
        <f t="shared" si="2"/>
        <v>4.1115685579518502E-2</v>
      </c>
      <c r="K24" s="258">
        <f t="shared" si="2"/>
        <v>3.9481502673914481E-2</v>
      </c>
      <c r="L24" s="258">
        <f t="shared" si="2"/>
        <v>3.3764365165741272E-2</v>
      </c>
      <c r="M24" s="258">
        <f t="shared" si="2"/>
        <v>2.3864979290246339E-2</v>
      </c>
      <c r="N24" s="258"/>
      <c r="O24" s="259">
        <f t="shared" si="2"/>
        <v>3.7030101852639941E-2</v>
      </c>
    </row>
    <row r="25" spans="2:15">
      <c r="B25" s="189" t="s">
        <v>32</v>
      </c>
      <c r="C25" s="4"/>
      <c r="D25" s="258">
        <f t="shared" ref="D25:O25" si="3">D7/D$19</f>
        <v>0.28978661694634344</v>
      </c>
      <c r="E25" s="258">
        <f t="shared" si="3"/>
        <v>0.19793332944129841</v>
      </c>
      <c r="F25" s="258">
        <f t="shared" si="3"/>
        <v>0.18954208549091278</v>
      </c>
      <c r="G25" s="258">
        <f t="shared" si="3"/>
        <v>0.15191162509709158</v>
      </c>
      <c r="H25" s="258">
        <f t="shared" si="3"/>
        <v>0.13451379021386672</v>
      </c>
      <c r="I25" s="258">
        <f t="shared" si="3"/>
        <v>0.10958697901966319</v>
      </c>
      <c r="J25" s="258">
        <f t="shared" si="3"/>
        <v>0.11285546800447145</v>
      </c>
      <c r="K25" s="258">
        <f t="shared" si="3"/>
        <v>8.4799401395277182E-2</v>
      </c>
      <c r="L25" s="258">
        <f t="shared" si="3"/>
        <v>7.7312722510191653E-2</v>
      </c>
      <c r="M25" s="258">
        <f t="shared" si="3"/>
        <v>5.6500338469658205E-2</v>
      </c>
      <c r="N25" s="258"/>
      <c r="O25" s="259">
        <f t="shared" si="3"/>
        <v>0.10710698782875137</v>
      </c>
    </row>
    <row r="26" spans="2:15">
      <c r="B26" s="189" t="s">
        <v>33</v>
      </c>
      <c r="C26" s="4"/>
      <c r="D26" s="258">
        <f t="shared" ref="D26:O26" si="4">D8/D$19</f>
        <v>9.0490988191423247E-2</v>
      </c>
      <c r="E26" s="258">
        <f t="shared" si="4"/>
        <v>7.0733843189911855E-2</v>
      </c>
      <c r="F26" s="258">
        <f t="shared" si="4"/>
        <v>6.6524520255863528E-2</v>
      </c>
      <c r="G26" s="258">
        <f t="shared" si="4"/>
        <v>5.7668076292396654E-2</v>
      </c>
      <c r="H26" s="258">
        <f t="shared" si="4"/>
        <v>6.6688526979269136E-2</v>
      </c>
      <c r="I26" s="258">
        <f t="shared" si="4"/>
        <v>6.2621130868378963E-2</v>
      </c>
      <c r="J26" s="258">
        <f t="shared" si="4"/>
        <v>5.6853068680644547E-2</v>
      </c>
      <c r="K26" s="258">
        <f t="shared" si="4"/>
        <v>4.9781025110587823E-2</v>
      </c>
      <c r="L26" s="258">
        <f t="shared" si="4"/>
        <v>5.7648816660825296E-2</v>
      </c>
      <c r="M26" s="258">
        <f t="shared" si="4"/>
        <v>5.0772743439999081E-2</v>
      </c>
      <c r="N26" s="258"/>
      <c r="O26" s="259">
        <f t="shared" si="4"/>
        <v>5.797940250234062E-2</v>
      </c>
    </row>
    <row r="27" spans="2:15">
      <c r="B27" s="189" t="s">
        <v>34</v>
      </c>
      <c r="C27" s="4"/>
      <c r="D27" s="258">
        <f t="shared" ref="D27:O27" si="5">D9/D$19</f>
        <v>1.5081831365237205E-2</v>
      </c>
      <c r="E27" s="258">
        <f t="shared" si="5"/>
        <v>1.3661042676163233E-2</v>
      </c>
      <c r="F27" s="258">
        <f t="shared" si="5"/>
        <v>1.4519240532033708E-2</v>
      </c>
      <c r="G27" s="258">
        <f t="shared" si="5"/>
        <v>1.5258479330283939E-2</v>
      </c>
      <c r="H27" s="258">
        <f t="shared" si="5"/>
        <v>1.4967027361824608E-2</v>
      </c>
      <c r="I27" s="258">
        <f t="shared" si="5"/>
        <v>1.3046068930912284E-2</v>
      </c>
      <c r="J27" s="258">
        <f t="shared" si="5"/>
        <v>1.1342258090901655E-2</v>
      </c>
      <c r="K27" s="258">
        <f t="shared" si="5"/>
        <v>7.5529831202271174E-3</v>
      </c>
      <c r="L27" s="258">
        <f t="shared" si="5"/>
        <v>1.1222814557931048E-2</v>
      </c>
      <c r="M27" s="258">
        <f t="shared" si="5"/>
        <v>6.8611815459458225E-3</v>
      </c>
      <c r="N27" s="258"/>
      <c r="O27" s="259">
        <f t="shared" si="5"/>
        <v>1.0769710897381338E-2</v>
      </c>
    </row>
    <row r="28" spans="2:15">
      <c r="B28" s="189" t="s">
        <v>35</v>
      </c>
      <c r="C28" s="4"/>
      <c r="D28" s="258">
        <f t="shared" ref="D28:O28" si="6">D10/D$19</f>
        <v>0.17397969753470063</v>
      </c>
      <c r="E28" s="258">
        <f t="shared" si="6"/>
        <v>0.11323486484908635</v>
      </c>
      <c r="F28" s="258">
        <f t="shared" si="6"/>
        <v>0.11641791044776119</v>
      </c>
      <c r="G28" s="258">
        <f t="shared" si="6"/>
        <v>0.12700440148442221</v>
      </c>
      <c r="H28" s="258">
        <f t="shared" si="6"/>
        <v>0.12523044412868437</v>
      </c>
      <c r="I28" s="258">
        <f t="shared" si="6"/>
        <v>0.12703609621475836</v>
      </c>
      <c r="J28" s="258">
        <f t="shared" si="6"/>
        <v>0.13426398015104835</v>
      </c>
      <c r="K28" s="258">
        <f t="shared" si="6"/>
        <v>0.1258830520037853</v>
      </c>
      <c r="L28" s="258">
        <f t="shared" si="6"/>
        <v>0.11472210436996182</v>
      </c>
      <c r="M28" s="258">
        <f t="shared" si="6"/>
        <v>9.4803630230503574E-2</v>
      </c>
      <c r="N28" s="258"/>
      <c r="O28" s="259">
        <f t="shared" si="6"/>
        <v>0.11758163815360173</v>
      </c>
    </row>
    <row r="29" spans="2:15">
      <c r="B29" s="189" t="s">
        <v>36</v>
      </c>
      <c r="C29" s="4"/>
      <c r="D29" s="258">
        <f t="shared" ref="D29:O29" si="7">D11/D$19</f>
        <v>5.6556867619639524E-2</v>
      </c>
      <c r="E29" s="258">
        <f t="shared" si="7"/>
        <v>4.1590285480763621E-2</v>
      </c>
      <c r="F29" s="258">
        <f t="shared" si="7"/>
        <v>4.0389887298202864E-2</v>
      </c>
      <c r="G29" s="258">
        <f t="shared" si="7"/>
        <v>3.3658410287391041E-2</v>
      </c>
      <c r="H29" s="258">
        <f t="shared" si="7"/>
        <v>3.163915910664189E-2</v>
      </c>
      <c r="I29" s="258">
        <f t="shared" si="7"/>
        <v>2.8701351648007026E-2</v>
      </c>
      <c r="J29" s="258">
        <f t="shared" si="7"/>
        <v>2.6512528287482618E-2</v>
      </c>
      <c r="K29" s="258">
        <f t="shared" si="7"/>
        <v>2.3116705913422388E-2</v>
      </c>
      <c r="L29" s="258">
        <f t="shared" si="7"/>
        <v>2.0431277784951397E-2</v>
      </c>
      <c r="M29" s="258">
        <f t="shared" si="7"/>
        <v>1.3603038195440413E-2</v>
      </c>
      <c r="N29" s="258"/>
      <c r="O29" s="259">
        <f t="shared" si="7"/>
        <v>2.5375209237665616E-2</v>
      </c>
    </row>
    <row r="30" spans="2:15">
      <c r="B30" s="189" t="s">
        <v>37</v>
      </c>
      <c r="C30" s="4"/>
      <c r="D30" s="258">
        <f t="shared" ref="D30:O30" si="8">D12/D$19</f>
        <v>0.15835922933499066</v>
      </c>
      <c r="E30" s="258">
        <f t="shared" si="8"/>
        <v>0.11839570319341468</v>
      </c>
      <c r="F30" s="258">
        <f t="shared" si="8"/>
        <v>0.12644938572443903</v>
      </c>
      <c r="G30" s="258">
        <f t="shared" si="8"/>
        <v>0.11982394062311211</v>
      </c>
      <c r="H30" s="258">
        <f t="shared" si="8"/>
        <v>0.11727329034138521</v>
      </c>
      <c r="I30" s="258">
        <f t="shared" si="8"/>
        <v>0.11284849625239127</v>
      </c>
      <c r="J30" s="258">
        <f t="shared" si="8"/>
        <v>0.11639992365787823</v>
      </c>
      <c r="K30" s="258">
        <f t="shared" si="8"/>
        <v>0.10139307643213978</v>
      </c>
      <c r="L30" s="258">
        <f t="shared" si="8"/>
        <v>0.12373872461308591</v>
      </c>
      <c r="M30" s="258">
        <f t="shared" si="8"/>
        <v>8.0245992863453311E-2</v>
      </c>
      <c r="N30" s="258"/>
      <c r="O30" s="259">
        <f t="shared" si="8"/>
        <v>0.10843476040514086</v>
      </c>
    </row>
    <row r="31" spans="2:15">
      <c r="B31" s="189" t="s">
        <v>38</v>
      </c>
      <c r="C31" s="4"/>
      <c r="D31" s="258">
        <f t="shared" ref="D31:O31" si="9">D13/D$19</f>
        <v>5.3863683447275736E-3</v>
      </c>
      <c r="E31" s="258">
        <f t="shared" si="9"/>
        <v>1.1232412867067547E-2</v>
      </c>
      <c r="F31" s="258">
        <f t="shared" si="9"/>
        <v>3.9597928723728295E-3</v>
      </c>
      <c r="G31" s="258">
        <f t="shared" si="9"/>
        <v>7.6292396651419696E-3</v>
      </c>
      <c r="H31" s="258">
        <f t="shared" si="9"/>
        <v>5.1153131489780302E-3</v>
      </c>
      <c r="I31" s="258">
        <f t="shared" si="9"/>
        <v>5.7076551572741241E-3</v>
      </c>
      <c r="J31" s="258">
        <f t="shared" si="9"/>
        <v>4.2533467840881207E-3</v>
      </c>
      <c r="K31" s="258">
        <f t="shared" si="9"/>
        <v>9.8417658839323047E-3</v>
      </c>
      <c r="L31" s="258">
        <f t="shared" si="9"/>
        <v>8.1533268155909323E-3</v>
      </c>
      <c r="M31" s="258">
        <f t="shared" si="9"/>
        <v>1.2827426368507406E-2</v>
      </c>
      <c r="N31" s="258"/>
      <c r="O31" s="259">
        <f t="shared" si="9"/>
        <v>8.4092263171333739E-3</v>
      </c>
    </row>
    <row r="32" spans="2:15">
      <c r="B32" s="189" t="s">
        <v>39</v>
      </c>
      <c r="C32" s="4"/>
      <c r="D32" s="258">
        <f t="shared" ref="D32:O32" si="10">D14/D$19</f>
        <v>0.10449554588771492</v>
      </c>
      <c r="E32" s="258">
        <f t="shared" si="10"/>
        <v>7.7108996438788019E-2</v>
      </c>
      <c r="F32" s="258">
        <f t="shared" si="10"/>
        <v>8.104376078789724E-2</v>
      </c>
      <c r="G32" s="258">
        <f t="shared" si="10"/>
        <v>7.2477776818848705E-2</v>
      </c>
      <c r="H32" s="258">
        <f t="shared" si="10"/>
        <v>7.3508944511239835E-2</v>
      </c>
      <c r="I32" s="258">
        <f t="shared" si="10"/>
        <v>7.6319503245836862E-2</v>
      </c>
      <c r="J32" s="258">
        <f t="shared" si="10"/>
        <v>8.3932709872672248E-2</v>
      </c>
      <c r="K32" s="258">
        <f t="shared" si="10"/>
        <v>7.2096657056713392E-2</v>
      </c>
      <c r="L32" s="258">
        <f t="shared" si="10"/>
        <v>7.3284019848370269E-2</v>
      </c>
      <c r="M32" s="258">
        <f t="shared" si="10"/>
        <v>6.4853081221244419E-2</v>
      </c>
      <c r="N32" s="258"/>
      <c r="O32" s="259">
        <f t="shared" si="10"/>
        <v>7.3912673419014391E-2</v>
      </c>
    </row>
    <row r="33" spans="2:15">
      <c r="B33" s="189" t="s">
        <v>40</v>
      </c>
      <c r="C33" s="4"/>
      <c r="D33" s="258">
        <f t="shared" ref="D33:O33" si="11">D15/D$19</f>
        <v>9.156826186036876E-2</v>
      </c>
      <c r="E33" s="258">
        <f t="shared" si="11"/>
        <v>7.8019732617198911E-2</v>
      </c>
      <c r="F33" s="258">
        <f t="shared" si="11"/>
        <v>7.1540257894202458E-2</v>
      </c>
      <c r="G33" s="258">
        <f t="shared" si="11"/>
        <v>6.9111935790109616E-2</v>
      </c>
      <c r="H33" s="258">
        <f t="shared" si="11"/>
        <v>6.612015885160491E-2</v>
      </c>
      <c r="I33" s="258">
        <f t="shared" si="11"/>
        <v>6.5230344654561415E-2</v>
      </c>
      <c r="J33" s="258">
        <f t="shared" si="11"/>
        <v>6.6635766284047215E-2</v>
      </c>
      <c r="K33" s="258">
        <f t="shared" si="11"/>
        <v>6.3055965140077913E-2</v>
      </c>
      <c r="L33" s="258">
        <f t="shared" si="11"/>
        <v>5.8608031580306585E-2</v>
      </c>
      <c r="M33" s="258">
        <f t="shared" si="11"/>
        <v>4.7133334098236515E-2</v>
      </c>
      <c r="N33" s="258"/>
      <c r="O33" s="259">
        <f t="shared" si="11"/>
        <v>6.1667659658978066E-2</v>
      </c>
    </row>
    <row r="34" spans="2:15">
      <c r="B34" s="189" t="s">
        <v>41</v>
      </c>
      <c r="C34" s="4"/>
      <c r="D34" s="258">
        <f t="shared" ref="D34:O34" si="12">D16/D$19</f>
        <v>0.12334783509426143</v>
      </c>
      <c r="E34" s="258">
        <f t="shared" si="12"/>
        <v>0.10200245198201881</v>
      </c>
      <c r="F34" s="258">
        <f t="shared" si="12"/>
        <v>9.6882932277388575E-2</v>
      </c>
      <c r="G34" s="258">
        <f t="shared" si="12"/>
        <v>0.10164839906792095</v>
      </c>
      <c r="H34" s="258">
        <f t="shared" si="12"/>
        <v>0.11272634532007141</v>
      </c>
      <c r="I34" s="258">
        <f t="shared" si="12"/>
        <v>0.10795622040329915</v>
      </c>
      <c r="J34" s="258">
        <f t="shared" si="12"/>
        <v>0.11228835509992638</v>
      </c>
      <c r="K34" s="258">
        <f t="shared" si="12"/>
        <v>0.11169259886881312</v>
      </c>
      <c r="L34" s="258">
        <f t="shared" si="12"/>
        <v>0.1035952113039789</v>
      </c>
      <c r="M34" s="258">
        <f t="shared" si="12"/>
        <v>0.10196312401757748</v>
      </c>
      <c r="N34" s="258"/>
      <c r="O34" s="259">
        <f t="shared" si="12"/>
        <v>0.10622180611115839</v>
      </c>
    </row>
    <row r="35" spans="2:15">
      <c r="B35" s="260" t="s">
        <v>48</v>
      </c>
      <c r="C35" s="4"/>
      <c r="D35" s="258">
        <f>SUM(D22:D34)</f>
        <v>1.4327739796975343</v>
      </c>
      <c r="E35" s="258">
        <f t="shared" ref="E35:O35" si="13">SUM(E22:E34)</f>
        <v>1.0509895498861581</v>
      </c>
      <c r="F35" s="258">
        <f t="shared" si="13"/>
        <v>1.0218905472636817</v>
      </c>
      <c r="G35" s="258">
        <f t="shared" si="13"/>
        <v>0.93682575299905069</v>
      </c>
      <c r="H35" s="258">
        <f t="shared" si="13"/>
        <v>0.92397711953947614</v>
      </c>
      <c r="I35" s="258">
        <f t="shared" si="13"/>
        <v>0.86364976322639309</v>
      </c>
      <c r="J35" s="258">
        <f t="shared" si="13"/>
        <v>0.87434632058238138</v>
      </c>
      <c r="K35" s="258">
        <f t="shared" si="13"/>
        <v>0.77715618741609627</v>
      </c>
      <c r="L35" s="258">
        <f t="shared" si="13"/>
        <v>0.76506981977827382</v>
      </c>
      <c r="M35" s="258">
        <f t="shared" si="13"/>
        <v>0.60599148662758007</v>
      </c>
      <c r="N35" s="258"/>
      <c r="O35" s="259">
        <f t="shared" si="13"/>
        <v>0.81761284648338861</v>
      </c>
    </row>
    <row r="36" spans="2:15">
      <c r="B36" s="189"/>
      <c r="C36" s="4"/>
      <c r="D36" s="4"/>
      <c r="E36" s="4"/>
      <c r="F36" s="4"/>
      <c r="G36" s="4"/>
      <c r="H36" s="4"/>
      <c r="I36" s="4"/>
      <c r="J36" s="4"/>
      <c r="K36" s="4"/>
      <c r="L36" s="4"/>
      <c r="M36" s="4"/>
      <c r="N36" s="4"/>
      <c r="O36" s="190"/>
    </row>
    <row r="37" spans="2:15">
      <c r="B37" s="191" t="s">
        <v>49</v>
      </c>
      <c r="C37" s="4"/>
      <c r="D37" s="4"/>
      <c r="E37" s="4"/>
      <c r="F37" s="4"/>
      <c r="G37" s="4"/>
      <c r="H37" s="4"/>
      <c r="I37" s="4"/>
      <c r="J37" s="4"/>
      <c r="K37" s="4"/>
      <c r="L37" s="4"/>
      <c r="M37" s="4"/>
      <c r="N37" s="4"/>
      <c r="O37" s="190"/>
    </row>
    <row r="38" spans="2:15">
      <c r="B38" s="189" t="s">
        <v>29</v>
      </c>
      <c r="C38" s="4"/>
      <c r="D38" s="258">
        <f>D4/D$17</f>
        <v>0.14774436090225562</v>
      </c>
      <c r="E38" s="258">
        <f t="shared" ref="E38:M38" si="14">E4/E$17</f>
        <v>0.14009243212016176</v>
      </c>
      <c r="F38" s="258">
        <f t="shared" si="14"/>
        <v>0.13765495867768596</v>
      </c>
      <c r="G38" s="258">
        <f t="shared" si="14"/>
        <v>0.12317277737838485</v>
      </c>
      <c r="H38" s="258">
        <f t="shared" si="14"/>
        <v>0.11931119311193113</v>
      </c>
      <c r="I38" s="258">
        <f t="shared" si="14"/>
        <v>0.10976761760816174</v>
      </c>
      <c r="J38" s="258">
        <f t="shared" si="14"/>
        <v>0.10457198443579767</v>
      </c>
      <c r="K38" s="258">
        <f t="shared" si="14"/>
        <v>9.5273155647180086E-2</v>
      </c>
      <c r="L38" s="258">
        <f t="shared" si="14"/>
        <v>8.7011033099297905E-2</v>
      </c>
      <c r="M38" s="258">
        <f t="shared" si="14"/>
        <v>7.1400433326767779E-2</v>
      </c>
      <c r="N38" s="29"/>
      <c r="O38" s="192">
        <f>AVERAGE(D38:M38)</f>
        <v>0.11359999463076245</v>
      </c>
    </row>
    <row r="39" spans="2:15">
      <c r="B39" s="189" t="s">
        <v>30</v>
      </c>
      <c r="C39" s="4"/>
      <c r="D39" s="258">
        <f t="shared" ref="D39:M39" si="15">D5/D$17</f>
        <v>3.3458646616541354E-2</v>
      </c>
      <c r="E39" s="258">
        <f t="shared" si="15"/>
        <v>2.801848642403235E-2</v>
      </c>
      <c r="F39" s="258">
        <f t="shared" si="15"/>
        <v>2.7634297520661155E-2</v>
      </c>
      <c r="G39" s="258">
        <f t="shared" si="15"/>
        <v>2.372393961179008E-2</v>
      </c>
      <c r="H39" s="258">
        <f t="shared" si="15"/>
        <v>2.275522755227552E-2</v>
      </c>
      <c r="I39" s="258">
        <f t="shared" si="15"/>
        <v>2.3993954279236729E-2</v>
      </c>
      <c r="J39" s="258">
        <f t="shared" si="15"/>
        <v>1.8806744487678339E-2</v>
      </c>
      <c r="K39" s="258">
        <f t="shared" si="15"/>
        <v>1.8553968487704315E-2</v>
      </c>
      <c r="L39" s="258">
        <f t="shared" si="15"/>
        <v>2.093781344032096E-2</v>
      </c>
      <c r="M39" s="258">
        <f t="shared" si="15"/>
        <v>1.5363403584794169E-2</v>
      </c>
      <c r="N39" s="4"/>
      <c r="O39" s="192">
        <f t="shared" ref="O39:O50" si="16">AVERAGE(D39:M39)</f>
        <v>2.3324648200503496E-2</v>
      </c>
    </row>
    <row r="40" spans="2:15">
      <c r="B40" s="189" t="s">
        <v>31</v>
      </c>
      <c r="C40" s="4"/>
      <c r="D40" s="258">
        <f t="shared" ref="D40:M40" si="17">D6/D$17</f>
        <v>4.4736842105263158E-2</v>
      </c>
      <c r="E40" s="258">
        <f t="shared" si="17"/>
        <v>4.7949162333911041E-2</v>
      </c>
      <c r="F40" s="258">
        <f t="shared" si="17"/>
        <v>4.4679752066115706E-2</v>
      </c>
      <c r="G40" s="258">
        <f t="shared" si="17"/>
        <v>4.6010064701653482E-2</v>
      </c>
      <c r="H40" s="258">
        <f t="shared" si="17"/>
        <v>4.8585485854858543E-2</v>
      </c>
      <c r="I40" s="258">
        <f t="shared" si="17"/>
        <v>4.5342905724541853E-2</v>
      </c>
      <c r="J40" s="258">
        <f t="shared" si="17"/>
        <v>4.7016861219195856E-2</v>
      </c>
      <c r="K40" s="258">
        <f t="shared" si="17"/>
        <v>5.0802532763952288E-2</v>
      </c>
      <c r="L40" s="258">
        <f t="shared" si="17"/>
        <v>4.4132397191574725E-2</v>
      </c>
      <c r="M40" s="258">
        <f t="shared" si="17"/>
        <v>3.9393342525113256E-2</v>
      </c>
      <c r="N40" s="4"/>
      <c r="O40" s="192">
        <f t="shared" si="16"/>
        <v>4.5864934648617996E-2</v>
      </c>
    </row>
    <row r="41" spans="2:15">
      <c r="B41" s="189" t="s">
        <v>32</v>
      </c>
      <c r="C41" s="4"/>
      <c r="D41" s="258">
        <f t="shared" ref="D41:M41" si="18">D7/D$17</f>
        <v>0.20225563909774436</v>
      </c>
      <c r="E41" s="258">
        <f t="shared" si="18"/>
        <v>0.18833044482957828</v>
      </c>
      <c r="F41" s="258">
        <f t="shared" si="18"/>
        <v>0.18543388429752067</v>
      </c>
      <c r="G41" s="258">
        <f t="shared" si="18"/>
        <v>0.16223340522405943</v>
      </c>
      <c r="H41" s="258">
        <f t="shared" si="18"/>
        <v>0.14555145551455514</v>
      </c>
      <c r="I41" s="258">
        <f t="shared" si="18"/>
        <v>0.1269601360287172</v>
      </c>
      <c r="J41" s="258">
        <f t="shared" si="18"/>
        <v>0.12905317769131</v>
      </c>
      <c r="K41" s="258">
        <f t="shared" si="18"/>
        <v>0.10911500515388012</v>
      </c>
      <c r="L41" s="258">
        <f t="shared" si="18"/>
        <v>0.10105315947843529</v>
      </c>
      <c r="M41" s="258">
        <f t="shared" si="18"/>
        <v>9.3263738428205636E-2</v>
      </c>
      <c r="N41" s="4"/>
      <c r="O41" s="192">
        <f t="shared" si="16"/>
        <v>0.14432500457440059</v>
      </c>
    </row>
    <row r="42" spans="2:15">
      <c r="B42" s="189" t="s">
        <v>33</v>
      </c>
      <c r="C42" s="4"/>
      <c r="D42" s="258">
        <f t="shared" ref="D42:M42" si="19">D8/D$17</f>
        <v>6.3157894736842107E-2</v>
      </c>
      <c r="E42" s="258">
        <f t="shared" si="19"/>
        <v>6.7302137492778746E-2</v>
      </c>
      <c r="F42" s="258">
        <f t="shared" si="19"/>
        <v>6.5082644628099179E-2</v>
      </c>
      <c r="G42" s="258">
        <f t="shared" si="19"/>
        <v>6.1586388689192424E-2</v>
      </c>
      <c r="H42" s="258">
        <f t="shared" si="19"/>
        <v>7.216072160721608E-2</v>
      </c>
      <c r="I42" s="258">
        <f t="shared" si="19"/>
        <v>7.2548649159266954E-2</v>
      </c>
      <c r="J42" s="258">
        <f t="shared" si="19"/>
        <v>6.5012970168612197E-2</v>
      </c>
      <c r="K42" s="258">
        <f t="shared" si="19"/>
        <v>6.4055367398026794E-2</v>
      </c>
      <c r="L42" s="258">
        <f t="shared" si="19"/>
        <v>7.5351053159478432E-2</v>
      </c>
      <c r="M42" s="258">
        <f t="shared" si="19"/>
        <v>8.3809336222178454E-2</v>
      </c>
      <c r="N42" s="4"/>
      <c r="O42" s="192">
        <f t="shared" si="16"/>
        <v>6.9006716326169143E-2</v>
      </c>
    </row>
    <row r="43" spans="2:15">
      <c r="B43" s="189" t="s">
        <v>34</v>
      </c>
      <c r="C43" s="4"/>
      <c r="D43" s="258">
        <f t="shared" ref="D43:M43" si="20">D9/D$17</f>
        <v>1.0526315789473684E-2</v>
      </c>
      <c r="E43" s="258">
        <f t="shared" si="20"/>
        <v>1.2998266897746967E-2</v>
      </c>
      <c r="F43" s="258">
        <f t="shared" si="20"/>
        <v>1.4204545454545456E-2</v>
      </c>
      <c r="G43" s="258">
        <f t="shared" si="20"/>
        <v>1.6295231248502275E-2</v>
      </c>
      <c r="H43" s="258">
        <f t="shared" si="20"/>
        <v>1.6195161951619515E-2</v>
      </c>
      <c r="I43" s="258">
        <f t="shared" si="20"/>
        <v>1.5114301908180618E-2</v>
      </c>
      <c r="J43" s="258">
        <f t="shared" si="20"/>
        <v>1.2970168612191959E-2</v>
      </c>
      <c r="K43" s="258">
        <f t="shared" si="20"/>
        <v>9.7187453983213073E-3</v>
      </c>
      <c r="L43" s="258">
        <f t="shared" si="20"/>
        <v>1.4669007021063189E-2</v>
      </c>
      <c r="M43" s="258">
        <f t="shared" si="20"/>
        <v>1.1325585975970061E-2</v>
      </c>
      <c r="N43" s="4"/>
      <c r="O43" s="192">
        <f t="shared" si="16"/>
        <v>1.3401733025761503E-2</v>
      </c>
    </row>
    <row r="44" spans="2:15">
      <c r="B44" s="189" t="s">
        <v>35</v>
      </c>
      <c r="C44" s="4"/>
      <c r="D44" s="258">
        <f t="shared" ref="D44:M44" si="21">D10/D$17</f>
        <v>0.12142857142857141</v>
      </c>
      <c r="E44" s="258">
        <f t="shared" si="21"/>
        <v>0.10774119006354708</v>
      </c>
      <c r="F44" s="258">
        <f t="shared" si="21"/>
        <v>0.11389462809917356</v>
      </c>
      <c r="G44" s="258">
        <f t="shared" si="21"/>
        <v>0.13563383656841602</v>
      </c>
      <c r="H44" s="258">
        <f t="shared" si="21"/>
        <v>0.13550635506355063</v>
      </c>
      <c r="I44" s="258">
        <f t="shared" si="21"/>
        <v>0.14717551483090877</v>
      </c>
      <c r="J44" s="258">
        <f t="shared" si="21"/>
        <v>0.15353437094682232</v>
      </c>
      <c r="K44" s="258">
        <f t="shared" si="21"/>
        <v>0.16197908997202179</v>
      </c>
      <c r="L44" s="258">
        <f t="shared" si="21"/>
        <v>0.14994984954864593</v>
      </c>
      <c r="M44" s="258">
        <f t="shared" si="21"/>
        <v>0.15649005318101242</v>
      </c>
      <c r="N44" s="4"/>
      <c r="O44" s="192">
        <f t="shared" si="16"/>
        <v>0.13833334597026697</v>
      </c>
    </row>
    <row r="45" spans="2:15">
      <c r="B45" s="189" t="s">
        <v>36</v>
      </c>
      <c r="C45" s="4"/>
      <c r="D45" s="258">
        <f t="shared" ref="D45:M45" si="22">D11/D$17</f>
        <v>3.9473684210526314E-2</v>
      </c>
      <c r="E45" s="258">
        <f t="shared" si="22"/>
        <v>3.9572501444251874E-2</v>
      </c>
      <c r="F45" s="258">
        <f t="shared" si="22"/>
        <v>3.9514462809917356E-2</v>
      </c>
      <c r="G45" s="258">
        <f t="shared" si="22"/>
        <v>3.5945363048166784E-2</v>
      </c>
      <c r="H45" s="258">
        <f t="shared" si="22"/>
        <v>3.4235342353423535E-2</v>
      </c>
      <c r="I45" s="258">
        <f t="shared" si="22"/>
        <v>3.3251464197997363E-2</v>
      </c>
      <c r="J45" s="258">
        <f t="shared" si="22"/>
        <v>3.0317769130998703E-2</v>
      </c>
      <c r="K45" s="258">
        <f t="shared" si="22"/>
        <v>2.9745251067589455E-2</v>
      </c>
      <c r="L45" s="258">
        <f t="shared" si="22"/>
        <v>2.6705115346038113E-2</v>
      </c>
      <c r="M45" s="258">
        <f t="shared" si="22"/>
        <v>2.2454205239314556E-2</v>
      </c>
      <c r="N45" s="4"/>
      <c r="O45" s="192">
        <f t="shared" si="16"/>
        <v>3.3121515884822407E-2</v>
      </c>
    </row>
    <row r="46" spans="2:15">
      <c r="B46" s="189" t="s">
        <v>37</v>
      </c>
      <c r="C46" s="4"/>
      <c r="D46" s="258">
        <f t="shared" ref="D46:M46" si="23">D12/D$17</f>
        <v>0.11052631578947368</v>
      </c>
      <c r="E46" s="258">
        <f t="shared" si="23"/>
        <v>0.11265164644714039</v>
      </c>
      <c r="F46" s="258">
        <f t="shared" si="23"/>
        <v>0.12370867768595041</v>
      </c>
      <c r="G46" s="258">
        <f t="shared" si="23"/>
        <v>0.12796549245147376</v>
      </c>
      <c r="H46" s="258">
        <f t="shared" si="23"/>
        <v>0.12689626896268963</v>
      </c>
      <c r="I46" s="258">
        <f t="shared" si="23"/>
        <v>0.13073871150576236</v>
      </c>
      <c r="J46" s="258">
        <f t="shared" si="23"/>
        <v>0.13310635538261997</v>
      </c>
      <c r="K46" s="258">
        <f t="shared" si="23"/>
        <v>0.13046679428655572</v>
      </c>
      <c r="L46" s="258">
        <f t="shared" si="23"/>
        <v>0.16173520561685054</v>
      </c>
      <c r="M46" s="258">
        <f t="shared" si="23"/>
        <v>0.13246011424069332</v>
      </c>
      <c r="N46" s="4"/>
      <c r="O46" s="192">
        <f t="shared" si="16"/>
        <v>0.12902555823692097</v>
      </c>
    </row>
    <row r="47" spans="2:15">
      <c r="B47" s="189" t="s">
        <v>38</v>
      </c>
      <c r="C47" s="4"/>
      <c r="D47" s="258">
        <f t="shared" ref="D47:M47" si="24">D13/D$17</f>
        <v>3.7593984962406013E-3</v>
      </c>
      <c r="E47" s="258">
        <f t="shared" si="24"/>
        <v>1.0687463893703062E-2</v>
      </c>
      <c r="F47" s="258">
        <f t="shared" si="24"/>
        <v>3.8739669421487604E-3</v>
      </c>
      <c r="G47" s="258">
        <f t="shared" si="24"/>
        <v>8.1476156242511373E-3</v>
      </c>
      <c r="H47" s="258">
        <f t="shared" si="24"/>
        <v>5.535055350553506E-3</v>
      </c>
      <c r="I47" s="258">
        <f t="shared" si="24"/>
        <v>6.6125070848290198E-3</v>
      </c>
      <c r="J47" s="258">
        <f t="shared" si="24"/>
        <v>4.8638132295719845E-3</v>
      </c>
      <c r="K47" s="258">
        <f t="shared" si="24"/>
        <v>1.2663819761448975E-2</v>
      </c>
      <c r="L47" s="258">
        <f t="shared" si="24"/>
        <v>1.0656970912738215E-2</v>
      </c>
      <c r="M47" s="258">
        <f t="shared" si="24"/>
        <v>2.1173921607248375E-2</v>
      </c>
      <c r="N47" s="4"/>
      <c r="O47" s="192">
        <f t="shared" si="16"/>
        <v>8.7974532902733629E-3</v>
      </c>
    </row>
    <row r="48" spans="2:15">
      <c r="B48" s="189" t="s">
        <v>39</v>
      </c>
      <c r="C48" s="4"/>
      <c r="D48" s="258">
        <f t="shared" ref="D48:M48" si="25">D14/D$17</f>
        <v>7.2932330827067668E-2</v>
      </c>
      <c r="E48" s="258">
        <f t="shared" si="25"/>
        <v>7.3367995378393988E-2</v>
      </c>
      <c r="F48" s="258">
        <f t="shared" si="25"/>
        <v>7.9287190082644635E-2</v>
      </c>
      <c r="G48" s="258">
        <f t="shared" si="25"/>
        <v>7.7402348430385806E-2</v>
      </c>
      <c r="H48" s="258">
        <f t="shared" si="25"/>
        <v>7.9540795407954071E-2</v>
      </c>
      <c r="I48" s="258">
        <f t="shared" si="25"/>
        <v>8.841866616285661E-2</v>
      </c>
      <c r="J48" s="258">
        <f t="shared" si="25"/>
        <v>9.5979247730220499E-2</v>
      </c>
      <c r="K48" s="258">
        <f t="shared" si="25"/>
        <v>9.2769842438521571E-2</v>
      </c>
      <c r="L48" s="258">
        <f t="shared" si="25"/>
        <v>9.5787362086258779E-2</v>
      </c>
      <c r="M48" s="258">
        <f t="shared" si="25"/>
        <v>0.10705140831199528</v>
      </c>
      <c r="N48" s="4"/>
      <c r="O48" s="192">
        <f t="shared" si="16"/>
        <v>8.6253718685629893E-2</v>
      </c>
    </row>
    <row r="49" spans="2:15">
      <c r="B49" s="189" t="s">
        <v>40</v>
      </c>
      <c r="C49" s="4"/>
      <c r="D49" s="258">
        <f t="shared" ref="D49:M49" si="26">D15/D$17</f>
        <v>6.3909774436090222E-2</v>
      </c>
      <c r="E49" s="258">
        <f t="shared" si="26"/>
        <v>7.4234546504910459E-2</v>
      </c>
      <c r="F49" s="258">
        <f t="shared" si="26"/>
        <v>6.9989669421487613E-2</v>
      </c>
      <c r="G49" s="258">
        <f t="shared" si="26"/>
        <v>7.3807812125569139E-2</v>
      </c>
      <c r="H49" s="258">
        <f t="shared" si="26"/>
        <v>7.154571545715456E-2</v>
      </c>
      <c r="I49" s="258">
        <f t="shared" si="26"/>
        <v>7.5571509540903081E-2</v>
      </c>
      <c r="J49" s="258">
        <f t="shared" si="26"/>
        <v>7.6199740596627763E-2</v>
      </c>
      <c r="K49" s="258">
        <f t="shared" si="26"/>
        <v>8.1136798704167276E-2</v>
      </c>
      <c r="L49" s="258">
        <f t="shared" si="26"/>
        <v>7.6604814443329991E-2</v>
      </c>
      <c r="M49" s="258">
        <f t="shared" si="26"/>
        <v>7.7801851487098686E-2</v>
      </c>
      <c r="N49" s="4"/>
      <c r="O49" s="192">
        <f t="shared" si="16"/>
        <v>7.4080223271733886E-2</v>
      </c>
    </row>
    <row r="50" spans="2:15" ht="15.75" thickBot="1">
      <c r="B50" s="193" t="s">
        <v>41</v>
      </c>
      <c r="C50" s="194"/>
      <c r="D50" s="261">
        <f t="shared" ref="D50:M50" si="27">D16/D$17</f>
        <v>8.6090225563909772E-2</v>
      </c>
      <c r="E50" s="261">
        <f t="shared" si="27"/>
        <v>9.7053726169844035E-2</v>
      </c>
      <c r="F50" s="261">
        <f t="shared" si="27"/>
        <v>9.478305785123968E-2</v>
      </c>
      <c r="G50" s="261">
        <f t="shared" si="27"/>
        <v>0.10855499640546369</v>
      </c>
      <c r="H50" s="261">
        <f t="shared" si="27"/>
        <v>0.12197621976219762</v>
      </c>
      <c r="I50" s="261">
        <f t="shared" si="27"/>
        <v>0.1250708482901946</v>
      </c>
      <c r="J50" s="261">
        <f t="shared" si="27"/>
        <v>0.1284046692607004</v>
      </c>
      <c r="K50" s="261">
        <f t="shared" si="27"/>
        <v>0.14371962892063023</v>
      </c>
      <c r="L50" s="261">
        <f t="shared" si="27"/>
        <v>0.13540621865596789</v>
      </c>
      <c r="M50" s="261">
        <f t="shared" si="27"/>
        <v>0.16830805593854639</v>
      </c>
      <c r="N50" s="194"/>
      <c r="O50" s="196">
        <f t="shared" si="16"/>
        <v>0.12093676468186942</v>
      </c>
    </row>
    <row r="51" spans="2:15">
      <c r="D51" s="12"/>
      <c r="E51" s="12"/>
      <c r="F51" s="12"/>
      <c r="G51" s="12"/>
      <c r="H51" s="12"/>
      <c r="I51" s="12"/>
      <c r="J51" s="12"/>
      <c r="K51" s="12"/>
      <c r="L51" s="12"/>
      <c r="M51" s="12"/>
    </row>
    <row r="52" spans="2:15" ht="15.75" thickBot="1"/>
    <row r="53" spans="2:15" ht="23.25">
      <c r="B53" s="233" t="s">
        <v>6</v>
      </c>
      <c r="C53" s="187"/>
      <c r="D53" s="187"/>
      <c r="E53" s="187"/>
      <c r="F53" s="187"/>
      <c r="G53" s="187"/>
      <c r="H53" s="187"/>
      <c r="I53" s="187"/>
      <c r="J53" s="187"/>
      <c r="K53" s="187"/>
      <c r="L53" s="187"/>
      <c r="M53" s="187"/>
      <c r="N53" s="187"/>
      <c r="O53" s="188"/>
    </row>
    <row r="54" spans="2:15">
      <c r="B54" s="191" t="s">
        <v>14</v>
      </c>
      <c r="C54" s="4"/>
      <c r="D54" s="4"/>
      <c r="E54" s="4"/>
      <c r="F54" s="4"/>
      <c r="G54" s="4"/>
      <c r="H54" s="4"/>
      <c r="I54" s="4"/>
      <c r="J54" s="4"/>
      <c r="K54" s="4"/>
      <c r="L54" s="4"/>
      <c r="M54" s="4"/>
      <c r="N54" s="4"/>
      <c r="O54" s="190"/>
    </row>
    <row r="55" spans="2:15">
      <c r="B55" s="262" t="s">
        <v>29</v>
      </c>
      <c r="C55" s="4"/>
      <c r="D55" s="4">
        <v>30.4</v>
      </c>
      <c r="E55" s="4">
        <v>36.299999999999997</v>
      </c>
      <c r="F55" s="4">
        <v>41.6</v>
      </c>
      <c r="G55" s="4">
        <v>47.5</v>
      </c>
      <c r="H55" s="4">
        <v>53.8</v>
      </c>
      <c r="I55" s="4">
        <v>60.3</v>
      </c>
      <c r="J55" s="4">
        <v>63.6</v>
      </c>
      <c r="K55" s="4">
        <v>69.599999999999994</v>
      </c>
      <c r="L55" s="4">
        <v>76.8</v>
      </c>
      <c r="M55" s="4">
        <v>88.6</v>
      </c>
      <c r="N55" s="4"/>
      <c r="O55" s="190">
        <v>56.8</v>
      </c>
    </row>
    <row r="56" spans="2:15">
      <c r="B56" s="262" t="s">
        <v>30</v>
      </c>
      <c r="C56" s="4"/>
      <c r="D56" s="4">
        <v>7</v>
      </c>
      <c r="E56" s="4">
        <v>8.1</v>
      </c>
      <c r="F56" s="4">
        <v>8.8000000000000007</v>
      </c>
      <c r="G56" s="4">
        <v>9.4</v>
      </c>
      <c r="H56" s="4">
        <v>8.9</v>
      </c>
      <c r="I56" s="4">
        <v>13.7</v>
      </c>
      <c r="J56" s="4">
        <v>11</v>
      </c>
      <c r="K56" s="4">
        <v>13.6</v>
      </c>
      <c r="L56" s="4">
        <v>15.3</v>
      </c>
      <c r="M56" s="4">
        <v>17.7</v>
      </c>
      <c r="N56" s="4"/>
      <c r="O56" s="190">
        <v>11.4</v>
      </c>
    </row>
    <row r="57" spans="2:15">
      <c r="B57" s="262" t="s">
        <v>31</v>
      </c>
      <c r="C57" s="4"/>
      <c r="D57" s="4">
        <v>6.3</v>
      </c>
      <c r="E57" s="4">
        <v>9.9</v>
      </c>
      <c r="F57" s="4">
        <v>12</v>
      </c>
      <c r="G57" s="4">
        <v>17.399999999999999</v>
      </c>
      <c r="H57" s="4">
        <v>17.7</v>
      </c>
      <c r="I57" s="4">
        <v>24</v>
      </c>
      <c r="J57" s="4">
        <v>24.8</v>
      </c>
      <c r="K57" s="4">
        <v>32.299999999999997</v>
      </c>
      <c r="L57" s="4">
        <v>40.799999999999997</v>
      </c>
      <c r="M57" s="4">
        <v>49.3</v>
      </c>
      <c r="N57" s="4"/>
      <c r="O57" s="190">
        <v>23.5</v>
      </c>
    </row>
    <row r="58" spans="2:15">
      <c r="B58" s="262" t="s">
        <v>32</v>
      </c>
      <c r="C58" s="4"/>
      <c r="D58" s="4">
        <v>44.5</v>
      </c>
      <c r="E58" s="4">
        <v>61.7</v>
      </c>
      <c r="F58" s="4">
        <v>59.5</v>
      </c>
      <c r="G58" s="4">
        <v>71.400000000000006</v>
      </c>
      <c r="H58" s="4">
        <v>70.400000000000006</v>
      </c>
      <c r="I58" s="4">
        <v>77.2</v>
      </c>
      <c r="J58" s="4">
        <v>80.099999999999994</v>
      </c>
      <c r="K58" s="4">
        <v>75.599999999999994</v>
      </c>
      <c r="L58" s="4">
        <v>82</v>
      </c>
      <c r="M58" s="4">
        <v>102.3</v>
      </c>
      <c r="N58" s="4"/>
      <c r="O58" s="190">
        <v>72.5</v>
      </c>
    </row>
    <row r="59" spans="2:15">
      <c r="B59" s="262" t="s">
        <v>33</v>
      </c>
      <c r="C59" s="4"/>
      <c r="D59" s="4">
        <v>11.8</v>
      </c>
      <c r="E59" s="4">
        <v>18.399999999999999</v>
      </c>
      <c r="F59" s="4">
        <v>20.2</v>
      </c>
      <c r="G59" s="4">
        <v>26.1</v>
      </c>
      <c r="H59" s="4">
        <v>31.4</v>
      </c>
      <c r="I59" s="4">
        <v>34.700000000000003</v>
      </c>
      <c r="J59" s="4">
        <v>34.700000000000003</v>
      </c>
      <c r="K59" s="4">
        <v>46.9</v>
      </c>
      <c r="L59" s="4">
        <v>55.6</v>
      </c>
      <c r="M59" s="4">
        <v>75</v>
      </c>
      <c r="N59" s="4"/>
      <c r="O59" s="190">
        <v>35.5</v>
      </c>
    </row>
    <row r="60" spans="2:15">
      <c r="B60" s="262" t="s">
        <v>34</v>
      </c>
      <c r="C60" s="4"/>
      <c r="D60" s="4">
        <v>2.4</v>
      </c>
      <c r="E60" s="4">
        <v>3.7</v>
      </c>
      <c r="F60" s="4">
        <v>3.6</v>
      </c>
      <c r="G60" s="4">
        <v>4.9000000000000004</v>
      </c>
      <c r="H60" s="4">
        <v>5.0999999999999996</v>
      </c>
      <c r="I60" s="4">
        <v>10.9</v>
      </c>
      <c r="J60" s="4">
        <v>6.8</v>
      </c>
      <c r="K60" s="4">
        <v>9</v>
      </c>
      <c r="L60" s="4">
        <v>8.1999999999999993</v>
      </c>
      <c r="M60" s="4">
        <v>17.5</v>
      </c>
      <c r="N60" s="4"/>
      <c r="O60" s="190">
        <v>7.2</v>
      </c>
    </row>
    <row r="61" spans="2:15">
      <c r="B61" s="262" t="s">
        <v>35</v>
      </c>
      <c r="C61" s="4"/>
      <c r="D61" s="4">
        <v>14.6</v>
      </c>
      <c r="E61" s="4">
        <v>26.5</v>
      </c>
      <c r="F61" s="4">
        <v>32.700000000000003</v>
      </c>
      <c r="G61" s="4">
        <v>44</v>
      </c>
      <c r="H61" s="4">
        <v>57.6</v>
      </c>
      <c r="I61" s="4">
        <v>70.7</v>
      </c>
      <c r="J61" s="4">
        <v>88.9</v>
      </c>
      <c r="K61" s="4">
        <v>92.6</v>
      </c>
      <c r="L61" s="4">
        <v>125.8</v>
      </c>
      <c r="M61" s="4">
        <v>174.1</v>
      </c>
      <c r="N61" s="4"/>
      <c r="O61" s="190">
        <v>72.7</v>
      </c>
    </row>
    <row r="62" spans="2:15">
      <c r="B62" s="262" t="s">
        <v>36</v>
      </c>
      <c r="C62" s="4"/>
      <c r="D62" s="4">
        <v>7.4</v>
      </c>
      <c r="E62" s="4">
        <v>9.4</v>
      </c>
      <c r="F62" s="4">
        <v>11.1</v>
      </c>
      <c r="G62" s="4">
        <v>13.3</v>
      </c>
      <c r="H62" s="4">
        <v>16.3</v>
      </c>
      <c r="I62" s="4">
        <v>17.7</v>
      </c>
      <c r="J62" s="4">
        <v>18.399999999999999</v>
      </c>
      <c r="K62" s="4">
        <v>20.2</v>
      </c>
      <c r="L62" s="4">
        <v>21</v>
      </c>
      <c r="M62" s="4">
        <v>25</v>
      </c>
      <c r="N62" s="4"/>
      <c r="O62" s="190">
        <v>16</v>
      </c>
    </row>
    <row r="63" spans="2:15">
      <c r="B63" s="262" t="s">
        <v>37</v>
      </c>
      <c r="C63" s="4"/>
      <c r="D63" s="4">
        <v>18.100000000000001</v>
      </c>
      <c r="E63" s="4">
        <v>27.9</v>
      </c>
      <c r="F63" s="4">
        <v>32.9</v>
      </c>
      <c r="G63" s="4">
        <v>44.2</v>
      </c>
      <c r="H63" s="4">
        <v>53.4</v>
      </c>
      <c r="I63" s="4">
        <v>75</v>
      </c>
      <c r="J63" s="4">
        <v>81.900000000000006</v>
      </c>
      <c r="K63" s="4">
        <v>88.9</v>
      </c>
      <c r="L63" s="4">
        <v>106.4</v>
      </c>
      <c r="M63" s="4">
        <v>151.4</v>
      </c>
      <c r="N63" s="4"/>
      <c r="O63" s="190">
        <v>68</v>
      </c>
    </row>
    <row r="64" spans="2:15">
      <c r="B64" s="262" t="s">
        <v>38</v>
      </c>
      <c r="C64" s="4"/>
      <c r="D64" s="4">
        <v>3.1</v>
      </c>
      <c r="E64" s="4">
        <v>2.5</v>
      </c>
      <c r="F64" s="4">
        <v>1.1000000000000001</v>
      </c>
      <c r="G64" s="4">
        <v>1.3</v>
      </c>
      <c r="H64" s="4">
        <v>5.0999999999999996</v>
      </c>
      <c r="I64" s="4">
        <v>3.9</v>
      </c>
      <c r="J64" s="4">
        <v>5.5</v>
      </c>
      <c r="K64" s="4">
        <v>4.4000000000000004</v>
      </c>
      <c r="L64" s="4">
        <v>12.2</v>
      </c>
      <c r="M64" s="4">
        <v>31.2</v>
      </c>
      <c r="N64" s="4"/>
      <c r="O64" s="190">
        <v>7</v>
      </c>
    </row>
    <row r="65" spans="2:15">
      <c r="B65" s="262" t="s">
        <v>39</v>
      </c>
      <c r="C65" s="4"/>
      <c r="D65" s="4">
        <v>9.6999999999999993</v>
      </c>
      <c r="E65" s="4">
        <v>16.899999999999999</v>
      </c>
      <c r="F65" s="4">
        <v>20.399999999999999</v>
      </c>
      <c r="G65" s="4">
        <v>29.2</v>
      </c>
      <c r="H65" s="4">
        <v>34</v>
      </c>
      <c r="I65" s="4">
        <v>47.7</v>
      </c>
      <c r="J65" s="4">
        <v>54</v>
      </c>
      <c r="K65" s="4">
        <v>55.8</v>
      </c>
      <c r="L65" s="4">
        <v>76.599999999999994</v>
      </c>
      <c r="M65" s="4">
        <v>107.1</v>
      </c>
      <c r="N65" s="4"/>
      <c r="O65" s="190">
        <v>45.1</v>
      </c>
    </row>
    <row r="66" spans="2:15">
      <c r="B66" s="262" t="s">
        <v>40</v>
      </c>
      <c r="C66" s="4"/>
      <c r="D66" s="4">
        <v>11.3</v>
      </c>
      <c r="E66" s="4">
        <v>17.7</v>
      </c>
      <c r="F66" s="4">
        <v>20.7</v>
      </c>
      <c r="G66" s="4">
        <v>30.3</v>
      </c>
      <c r="H66" s="4">
        <v>33.799999999999997</v>
      </c>
      <c r="I66" s="4">
        <v>42.3</v>
      </c>
      <c r="J66" s="4">
        <v>42.4</v>
      </c>
      <c r="K66" s="4">
        <v>49.7</v>
      </c>
      <c r="L66" s="4">
        <v>60.9</v>
      </c>
      <c r="M66" s="4">
        <v>87.6</v>
      </c>
      <c r="N66" s="4"/>
      <c r="O66" s="190">
        <v>39.700000000000003</v>
      </c>
    </row>
    <row r="67" spans="2:15">
      <c r="B67" s="262" t="s">
        <v>41</v>
      </c>
      <c r="C67" s="4"/>
      <c r="D67" s="4">
        <v>15.3</v>
      </c>
      <c r="E67" s="4">
        <v>34.6</v>
      </c>
      <c r="F67" s="4">
        <v>30.9</v>
      </c>
      <c r="G67" s="4">
        <v>38.6</v>
      </c>
      <c r="H67" s="4">
        <v>58.3</v>
      </c>
      <c r="I67" s="4">
        <v>71.2</v>
      </c>
      <c r="J67" s="4">
        <v>73</v>
      </c>
      <c r="K67" s="4">
        <v>95.7</v>
      </c>
      <c r="L67" s="4">
        <v>127</v>
      </c>
      <c r="M67" s="4">
        <v>191</v>
      </c>
      <c r="N67" s="4"/>
      <c r="O67" s="190">
        <v>73.599999999999994</v>
      </c>
    </row>
    <row r="68" spans="2:15">
      <c r="B68" s="262" t="s">
        <v>43</v>
      </c>
      <c r="C68" s="4"/>
      <c r="D68" s="4">
        <v>182</v>
      </c>
      <c r="E68" s="4">
        <v>273.8</v>
      </c>
      <c r="F68" s="4">
        <v>295.3</v>
      </c>
      <c r="G68" s="4">
        <v>377.6</v>
      </c>
      <c r="H68" s="4">
        <v>445.9</v>
      </c>
      <c r="I68" s="4">
        <v>549.4</v>
      </c>
      <c r="J68" s="4">
        <v>585.20000000000005</v>
      </c>
      <c r="K68" s="4">
        <v>654.4</v>
      </c>
      <c r="L68" s="4">
        <v>808.6</v>
      </c>
      <c r="M68" s="4">
        <v>1117.8</v>
      </c>
      <c r="N68" s="4"/>
      <c r="O68" s="190">
        <v>528.9</v>
      </c>
    </row>
    <row r="69" spans="2:15">
      <c r="B69" s="189"/>
      <c r="C69" s="4"/>
      <c r="D69" s="4"/>
      <c r="E69" s="4"/>
      <c r="F69" s="4"/>
      <c r="G69" s="4"/>
      <c r="H69" s="4"/>
      <c r="I69" s="4"/>
      <c r="J69" s="4"/>
      <c r="K69" s="4"/>
      <c r="L69" s="4"/>
      <c r="M69" s="4"/>
      <c r="N69" s="4"/>
      <c r="O69" s="190"/>
    </row>
    <row r="70" spans="2:15">
      <c r="B70" s="189" t="s">
        <v>51</v>
      </c>
      <c r="C70" s="4"/>
      <c r="D70" s="4">
        <v>185.46153846153845</v>
      </c>
      <c r="E70" s="4">
        <v>319.88461538461536</v>
      </c>
      <c r="F70" s="4">
        <v>371.63461538461536</v>
      </c>
      <c r="G70" s="4">
        <v>431.32692307692309</v>
      </c>
      <c r="H70" s="4">
        <v>501.51923076923077</v>
      </c>
      <c r="I70" s="4">
        <v>596.65384615384619</v>
      </c>
      <c r="J70" s="4">
        <v>682.03846153846155</v>
      </c>
      <c r="K70" s="4">
        <v>811.73076923076928</v>
      </c>
      <c r="L70" s="4">
        <v>982.63461538461536</v>
      </c>
      <c r="M70" s="4">
        <v>1612.9807692307693</v>
      </c>
      <c r="N70" s="4"/>
      <c r="O70" s="190">
        <v>649.57692307692309</v>
      </c>
    </row>
    <row r="71" spans="2:15">
      <c r="B71" s="189"/>
      <c r="C71" s="4"/>
      <c r="D71" s="4"/>
      <c r="E71" s="4"/>
      <c r="F71" s="4"/>
      <c r="G71" s="4"/>
      <c r="H71" s="4"/>
      <c r="I71" s="4"/>
      <c r="J71" s="4"/>
      <c r="K71" s="4"/>
      <c r="L71" s="4"/>
      <c r="M71" s="4"/>
      <c r="N71" s="4"/>
      <c r="O71" s="190"/>
    </row>
    <row r="72" spans="2:15">
      <c r="B72" s="191" t="s">
        <v>42</v>
      </c>
      <c r="C72" s="4"/>
      <c r="D72" s="4"/>
      <c r="E72" s="4"/>
      <c r="F72" s="4"/>
      <c r="G72" s="4"/>
      <c r="H72" s="4"/>
      <c r="I72" s="4"/>
      <c r="J72" s="4"/>
      <c r="K72" s="4"/>
      <c r="L72" s="4"/>
      <c r="M72" s="4"/>
      <c r="N72" s="4"/>
      <c r="O72" s="190"/>
    </row>
    <row r="73" spans="2:15">
      <c r="B73" s="189" t="s">
        <v>29</v>
      </c>
      <c r="C73" s="4"/>
      <c r="D73" s="29">
        <f>D55/D$70</f>
        <v>0.16391538780588968</v>
      </c>
      <c r="E73" s="29">
        <f t="shared" ref="E73:M73" si="28">E55/E$70</f>
        <v>0.11347841769868944</v>
      </c>
      <c r="F73" s="29">
        <f t="shared" si="28"/>
        <v>0.11193790426908151</v>
      </c>
      <c r="G73" s="29">
        <f t="shared" si="28"/>
        <v>0.11012528423023764</v>
      </c>
      <c r="H73" s="29">
        <f t="shared" si="28"/>
        <v>0.10727405191916867</v>
      </c>
      <c r="I73" s="29">
        <f t="shared" si="28"/>
        <v>0.1010636240572423</v>
      </c>
      <c r="J73" s="29">
        <f t="shared" si="28"/>
        <v>9.3249873117915758E-2</v>
      </c>
      <c r="K73" s="29">
        <f t="shared" si="28"/>
        <v>8.5742714996446326E-2</v>
      </c>
      <c r="L73" s="29">
        <f t="shared" si="28"/>
        <v>7.8157230365774905E-2</v>
      </c>
      <c r="M73" s="29">
        <f t="shared" si="28"/>
        <v>5.4929359165424733E-2</v>
      </c>
      <c r="N73" s="29"/>
      <c r="O73" s="192">
        <f t="shared" ref="O73:O85" si="29">O55/O$70</f>
        <v>8.7441529989934264E-2</v>
      </c>
    </row>
    <row r="74" spans="2:15">
      <c r="B74" s="189" t="s">
        <v>30</v>
      </c>
      <c r="C74" s="4"/>
      <c r="D74" s="29">
        <f t="shared" ref="D74:M85" si="30">D56/D$70</f>
        <v>3.77436748237246E-2</v>
      </c>
      <c r="E74" s="29">
        <f t="shared" si="30"/>
        <v>2.5321630395575327E-2</v>
      </c>
      <c r="F74" s="29">
        <f t="shared" si="30"/>
        <v>2.3679172056921091E-2</v>
      </c>
      <c r="G74" s="29">
        <f t="shared" si="30"/>
        <v>2.1793214142404923E-2</v>
      </c>
      <c r="H74" s="29">
        <f t="shared" si="30"/>
        <v>1.774607922082902E-2</v>
      </c>
      <c r="I74" s="29">
        <f t="shared" si="30"/>
        <v>2.2961387223618897E-2</v>
      </c>
      <c r="J74" s="29">
        <f t="shared" si="30"/>
        <v>1.6128122709073479E-2</v>
      </c>
      <c r="K74" s="29">
        <f t="shared" si="30"/>
        <v>1.6754323619995262E-2</v>
      </c>
      <c r="L74" s="29">
        <f t="shared" si="30"/>
        <v>1.557038573693172E-2</v>
      </c>
      <c r="M74" s="29">
        <f t="shared" si="30"/>
        <v>1.0973472429210134E-2</v>
      </c>
      <c r="N74" s="29"/>
      <c r="O74" s="192">
        <f t="shared" si="29"/>
        <v>1.7549884540233287E-2</v>
      </c>
    </row>
    <row r="75" spans="2:15">
      <c r="B75" s="189" t="s">
        <v>31</v>
      </c>
      <c r="C75" s="4"/>
      <c r="D75" s="29">
        <f t="shared" si="30"/>
        <v>3.3969307341352138E-2</v>
      </c>
      <c r="E75" s="29">
        <f t="shared" si="30"/>
        <v>3.094865937236985E-2</v>
      </c>
      <c r="F75" s="29">
        <f t="shared" si="30"/>
        <v>3.2289780077619665E-2</v>
      </c>
      <c r="G75" s="29">
        <f t="shared" si="30"/>
        <v>4.0340630433813363E-2</v>
      </c>
      <c r="H75" s="29">
        <f t="shared" si="30"/>
        <v>3.5292764293109395E-2</v>
      </c>
      <c r="I75" s="29">
        <f t="shared" si="30"/>
        <v>4.0224327982982012E-2</v>
      </c>
      <c r="J75" s="29">
        <f t="shared" si="30"/>
        <v>3.6361585744092935E-2</v>
      </c>
      <c r="K75" s="29">
        <f t="shared" si="30"/>
        <v>3.9791518597488744E-2</v>
      </c>
      <c r="L75" s="29">
        <f t="shared" si="30"/>
        <v>4.1521028631817912E-2</v>
      </c>
      <c r="M75" s="29">
        <f t="shared" si="30"/>
        <v>3.0564530551415794E-2</v>
      </c>
      <c r="N75" s="29"/>
      <c r="O75" s="192">
        <f t="shared" si="29"/>
        <v>3.6177393569779143E-2</v>
      </c>
    </row>
    <row r="76" spans="2:15">
      <c r="B76" s="189" t="s">
        <v>32</v>
      </c>
      <c r="C76" s="4"/>
      <c r="D76" s="29">
        <f t="shared" si="30"/>
        <v>0.2399419328079635</v>
      </c>
      <c r="E76" s="29">
        <f t="shared" si="30"/>
        <v>0.19288204881567875</v>
      </c>
      <c r="F76" s="29">
        <f t="shared" si="30"/>
        <v>0.16010349288486417</v>
      </c>
      <c r="G76" s="29">
        <f t="shared" si="30"/>
        <v>0.16553569040082036</v>
      </c>
      <c r="H76" s="29">
        <f t="shared" si="30"/>
        <v>0.14037348057824303</v>
      </c>
      <c r="I76" s="29">
        <f t="shared" si="30"/>
        <v>0.12938825501192547</v>
      </c>
      <c r="J76" s="29">
        <f t="shared" si="30"/>
        <v>0.11744205718152596</v>
      </c>
      <c r="K76" s="29">
        <f t="shared" si="30"/>
        <v>9.3134328358208937E-2</v>
      </c>
      <c r="L76" s="29">
        <f t="shared" si="30"/>
        <v>8.3449126171790913E-2</v>
      </c>
      <c r="M76" s="29">
        <f t="shared" si="30"/>
        <v>6.3422950819672128E-2</v>
      </c>
      <c r="N76" s="29"/>
      <c r="O76" s="192">
        <f t="shared" si="29"/>
        <v>0.11161110782165906</v>
      </c>
    </row>
    <row r="77" spans="2:15">
      <c r="B77" s="189" t="s">
        <v>33</v>
      </c>
      <c r="C77" s="4"/>
      <c r="D77" s="29">
        <f t="shared" si="30"/>
        <v>6.3625051845707187E-2</v>
      </c>
      <c r="E77" s="29">
        <f t="shared" si="30"/>
        <v>5.7520740651677289E-2</v>
      </c>
      <c r="F77" s="29">
        <f t="shared" si="30"/>
        <v>5.4354463130659766E-2</v>
      </c>
      <c r="G77" s="29">
        <f t="shared" si="30"/>
        <v>6.0510945650720051E-2</v>
      </c>
      <c r="H77" s="29">
        <f t="shared" si="30"/>
        <v>6.2609762644273162E-2</v>
      </c>
      <c r="I77" s="29">
        <f t="shared" si="30"/>
        <v>5.8157674208728166E-2</v>
      </c>
      <c r="J77" s="29">
        <f t="shared" si="30"/>
        <v>5.0876896182259067E-2</v>
      </c>
      <c r="K77" s="29">
        <f t="shared" si="30"/>
        <v>5.7777777777777775E-2</v>
      </c>
      <c r="L77" s="29">
        <f t="shared" si="30"/>
        <v>5.6582578233555787E-2</v>
      </c>
      <c r="M77" s="29">
        <f t="shared" si="30"/>
        <v>4.6497764530551412E-2</v>
      </c>
      <c r="N77" s="29"/>
      <c r="O77" s="192">
        <f t="shared" si="29"/>
        <v>5.4650956243708922E-2</v>
      </c>
    </row>
    <row r="78" spans="2:15">
      <c r="B78" s="189" t="s">
        <v>34</v>
      </c>
      <c r="C78" s="4"/>
      <c r="D78" s="29">
        <f t="shared" si="30"/>
        <v>1.294068851099129E-2</v>
      </c>
      <c r="E78" s="29">
        <f t="shared" si="30"/>
        <v>1.1566670674522064E-2</v>
      </c>
      <c r="F78" s="29">
        <f t="shared" si="30"/>
        <v>9.6869340232859005E-3</v>
      </c>
      <c r="G78" s="29">
        <f t="shared" si="30"/>
        <v>1.1360292478487672E-2</v>
      </c>
      <c r="H78" s="29">
        <f t="shared" si="30"/>
        <v>1.0169101575980673E-2</v>
      </c>
      <c r="I78" s="29">
        <f t="shared" si="30"/>
        <v>1.8268548958937664E-2</v>
      </c>
      <c r="J78" s="29">
        <f t="shared" si="30"/>
        <v>9.9701122201545141E-3</v>
      </c>
      <c r="K78" s="29">
        <f t="shared" si="30"/>
        <v>1.1087420042643922E-2</v>
      </c>
      <c r="L78" s="29">
        <f t="shared" si="30"/>
        <v>8.3449126171790903E-3</v>
      </c>
      <c r="M78" s="29">
        <f t="shared" si="30"/>
        <v>1.0849478390461997E-2</v>
      </c>
      <c r="N78" s="29"/>
      <c r="O78" s="192">
        <f t="shared" si="29"/>
        <v>1.1084137604357867E-2</v>
      </c>
    </row>
    <row r="79" spans="2:15">
      <c r="B79" s="189" t="s">
        <v>35</v>
      </c>
      <c r="C79" s="4"/>
      <c r="D79" s="29">
        <f t="shared" si="30"/>
        <v>7.8722521775197021E-2</v>
      </c>
      <c r="E79" s="29">
        <f t="shared" si="30"/>
        <v>8.2842371047252616E-2</v>
      </c>
      <c r="F79" s="29">
        <f t="shared" si="30"/>
        <v>8.7989650711513601E-2</v>
      </c>
      <c r="G79" s="29">
        <f t="shared" si="30"/>
        <v>0.10201078960274644</v>
      </c>
      <c r="H79" s="29">
        <f t="shared" si="30"/>
        <v>0.11485102956401702</v>
      </c>
      <c r="I79" s="29">
        <f t="shared" si="30"/>
        <v>0.11849416618320119</v>
      </c>
      <c r="J79" s="29">
        <f t="shared" si="30"/>
        <v>0.13034455534878475</v>
      </c>
      <c r="K79" s="29">
        <f t="shared" si="30"/>
        <v>0.11407723288320301</v>
      </c>
      <c r="L79" s="29">
        <f t="shared" si="30"/>
        <v>0.12802317161477189</v>
      </c>
      <c r="M79" s="29">
        <f t="shared" si="30"/>
        <v>0.10793681073025335</v>
      </c>
      <c r="N79" s="29"/>
      <c r="O79" s="192">
        <f t="shared" si="29"/>
        <v>0.11191900053289124</v>
      </c>
    </row>
    <row r="80" spans="2:15">
      <c r="B80" s="189" t="s">
        <v>36</v>
      </c>
      <c r="C80" s="4"/>
      <c r="D80" s="29">
        <f t="shared" si="30"/>
        <v>3.9900456242223145E-2</v>
      </c>
      <c r="E80" s="29">
        <f t="shared" si="30"/>
        <v>2.9385595767704706E-2</v>
      </c>
      <c r="F80" s="29">
        <f t="shared" si="30"/>
        <v>2.9868046571798191E-2</v>
      </c>
      <c r="G80" s="29">
        <f t="shared" si="30"/>
        <v>3.0835079584466539E-2</v>
      </c>
      <c r="H80" s="29">
        <f t="shared" si="30"/>
        <v>3.2501246213428432E-2</v>
      </c>
      <c r="I80" s="29">
        <f t="shared" si="30"/>
        <v>2.9665441887449233E-2</v>
      </c>
      <c r="J80" s="29">
        <f t="shared" si="30"/>
        <v>2.6977950713359272E-2</v>
      </c>
      <c r="K80" s="29">
        <f t="shared" si="30"/>
        <v>2.4885098317934135E-2</v>
      </c>
      <c r="L80" s="29">
        <f t="shared" si="30"/>
        <v>2.1371117678141576E-2</v>
      </c>
      <c r="M80" s="29">
        <f t="shared" si="30"/>
        <v>1.5499254843517139E-2</v>
      </c>
      <c r="N80" s="29"/>
      <c r="O80" s="192">
        <f t="shared" si="29"/>
        <v>2.4631416898573035E-2</v>
      </c>
    </row>
    <row r="81" spans="2:15">
      <c r="B81" s="189" t="s">
        <v>37</v>
      </c>
      <c r="C81" s="4"/>
      <c r="D81" s="29">
        <f t="shared" si="30"/>
        <v>9.7594359187059318E-2</v>
      </c>
      <c r="E81" s="29">
        <f t="shared" si="30"/>
        <v>8.7218949140315014E-2</v>
      </c>
      <c r="F81" s="29">
        <f t="shared" si="30"/>
        <v>8.8527813712807241E-2</v>
      </c>
      <c r="G81" s="29">
        <f t="shared" si="30"/>
        <v>0.10247447501003165</v>
      </c>
      <c r="H81" s="29">
        <f t="shared" si="30"/>
        <v>0.10647647532497412</v>
      </c>
      <c r="I81" s="29">
        <f t="shared" si="30"/>
        <v>0.12570102494681878</v>
      </c>
      <c r="J81" s="29">
        <f t="shared" si="30"/>
        <v>0.12008120453391982</v>
      </c>
      <c r="K81" s="29">
        <f t="shared" si="30"/>
        <v>0.10951907131011608</v>
      </c>
      <c r="L81" s="29">
        <f t="shared" si="30"/>
        <v>0.10828032956925066</v>
      </c>
      <c r="M81" s="29">
        <f t="shared" si="30"/>
        <v>9.386348733233979E-2</v>
      </c>
      <c r="N81" s="29"/>
      <c r="O81" s="192">
        <f t="shared" si="29"/>
        <v>0.10468352181893539</v>
      </c>
    </row>
    <row r="82" spans="2:15">
      <c r="B82" s="189" t="s">
        <v>38</v>
      </c>
      <c r="C82" s="4"/>
      <c r="D82" s="29">
        <f t="shared" si="30"/>
        <v>1.6715055993363752E-2</v>
      </c>
      <c r="E82" s="29">
        <f t="shared" si="30"/>
        <v>7.8153180233257197E-3</v>
      </c>
      <c r="F82" s="29">
        <f t="shared" si="30"/>
        <v>2.9598965071151364E-3</v>
      </c>
      <c r="G82" s="29">
        <f t="shared" si="30"/>
        <v>3.0139551473538722E-3</v>
      </c>
      <c r="H82" s="29">
        <f t="shared" si="30"/>
        <v>1.0169101575980673E-2</v>
      </c>
      <c r="I82" s="29">
        <f t="shared" si="30"/>
        <v>6.5364532972345766E-3</v>
      </c>
      <c r="J82" s="29">
        <f t="shared" si="30"/>
        <v>8.0640613545367393E-3</v>
      </c>
      <c r="K82" s="29">
        <f t="shared" si="30"/>
        <v>5.4205164652925851E-3</v>
      </c>
      <c r="L82" s="29">
        <f t="shared" si="30"/>
        <v>1.2415601698729866E-2</v>
      </c>
      <c r="M82" s="29">
        <f t="shared" si="30"/>
        <v>1.9343070044709389E-2</v>
      </c>
      <c r="N82" s="29"/>
      <c r="O82" s="192">
        <f t="shared" si="29"/>
        <v>1.0776244893125703E-2</v>
      </c>
    </row>
    <row r="83" spans="2:15">
      <c r="B83" s="189" t="s">
        <v>39</v>
      </c>
      <c r="C83" s="4"/>
      <c r="D83" s="29">
        <f t="shared" si="30"/>
        <v>5.2301949398589793E-2</v>
      </c>
      <c r="E83" s="29">
        <f t="shared" si="30"/>
        <v>5.2831549837681853E-2</v>
      </c>
      <c r="F83" s="29">
        <f t="shared" si="30"/>
        <v>5.4892626131953427E-2</v>
      </c>
      <c r="G83" s="29">
        <f t="shared" si="30"/>
        <v>6.769806946364082E-2</v>
      </c>
      <c r="H83" s="29">
        <f t="shared" si="30"/>
        <v>6.7794010506537827E-2</v>
      </c>
      <c r="I83" s="29">
        <f t="shared" si="30"/>
        <v>7.9945851866176754E-2</v>
      </c>
      <c r="J83" s="29">
        <f t="shared" si="30"/>
        <v>7.9174420571815257E-2</v>
      </c>
      <c r="K83" s="29">
        <f t="shared" si="30"/>
        <v>6.8742004264392323E-2</v>
      </c>
      <c r="L83" s="29">
        <f t="shared" si="30"/>
        <v>7.795369591169736E-2</v>
      </c>
      <c r="M83" s="29">
        <f t="shared" si="30"/>
        <v>6.639880774962742E-2</v>
      </c>
      <c r="N83" s="29"/>
      <c r="O83" s="192">
        <f t="shared" si="29"/>
        <v>6.9429806382852746E-2</v>
      </c>
    </row>
    <row r="84" spans="2:15">
      <c r="B84" s="189" t="s">
        <v>40</v>
      </c>
      <c r="C84" s="4"/>
      <c r="D84" s="29">
        <f t="shared" si="30"/>
        <v>6.0929075072583994E-2</v>
      </c>
      <c r="E84" s="29">
        <f t="shared" si="30"/>
        <v>5.5332451605146091E-2</v>
      </c>
      <c r="F84" s="29">
        <f t="shared" si="30"/>
        <v>5.5699870633893922E-2</v>
      </c>
      <c r="G84" s="29">
        <f t="shared" si="30"/>
        <v>7.0248339203709487E-2</v>
      </c>
      <c r="H84" s="29">
        <f t="shared" si="30"/>
        <v>6.7395222209440539E-2</v>
      </c>
      <c r="I84" s="29">
        <f t="shared" si="30"/>
        <v>7.0895378070005788E-2</v>
      </c>
      <c r="J84" s="29">
        <f t="shared" si="30"/>
        <v>6.2166582078610498E-2</v>
      </c>
      <c r="K84" s="29">
        <f t="shared" si="30"/>
        <v>6.1227197346600329E-2</v>
      </c>
      <c r="L84" s="29">
        <f t="shared" si="30"/>
        <v>6.1976241266610561E-2</v>
      </c>
      <c r="M84" s="29">
        <f t="shared" si="30"/>
        <v>5.4309388971684046E-2</v>
      </c>
      <c r="N84" s="29"/>
      <c r="O84" s="192">
        <f t="shared" si="29"/>
        <v>6.1116703179584349E-2</v>
      </c>
    </row>
    <row r="85" spans="2:15">
      <c r="B85" s="189" t="s">
        <v>41</v>
      </c>
      <c r="C85" s="4"/>
      <c r="D85" s="29">
        <f t="shared" si="30"/>
        <v>8.2496889257569483E-2</v>
      </c>
      <c r="E85" s="29">
        <f t="shared" si="30"/>
        <v>0.10816400144282795</v>
      </c>
      <c r="F85" s="29">
        <f t="shared" si="30"/>
        <v>8.3146183699870632E-2</v>
      </c>
      <c r="G85" s="29">
        <f t="shared" si="30"/>
        <v>8.9491283606045746E-2</v>
      </c>
      <c r="H85" s="29">
        <f t="shared" si="30"/>
        <v>0.11624678860385751</v>
      </c>
      <c r="I85" s="29">
        <f t="shared" si="30"/>
        <v>0.11933217301617997</v>
      </c>
      <c r="J85" s="29">
        <f t="shared" si="30"/>
        <v>0.10703208706930581</v>
      </c>
      <c r="K85" s="29">
        <f t="shared" si="30"/>
        <v>0.11789623312011371</v>
      </c>
      <c r="L85" s="29">
        <f t="shared" si="30"/>
        <v>0.12924437833923713</v>
      </c>
      <c r="M85" s="29">
        <f t="shared" si="30"/>
        <v>0.11841430700447093</v>
      </c>
      <c r="N85" s="29"/>
      <c r="O85" s="192">
        <f t="shared" si="29"/>
        <v>0.11330451773343596</v>
      </c>
    </row>
    <row r="86" spans="2:15">
      <c r="B86" s="260" t="s">
        <v>48</v>
      </c>
      <c r="C86" s="4"/>
      <c r="D86" s="29">
        <f>SUM(D73:D85)</f>
        <v>0.98079635006221477</v>
      </c>
      <c r="E86" s="29">
        <f t="shared" ref="E86:O86" si="31">SUM(E73:E85)</f>
        <v>0.85530840447276657</v>
      </c>
      <c r="F86" s="29">
        <f t="shared" si="31"/>
        <v>0.79513583441138436</v>
      </c>
      <c r="G86" s="29">
        <f t="shared" si="31"/>
        <v>0.87543804895447841</v>
      </c>
      <c r="H86" s="29">
        <f t="shared" si="31"/>
        <v>0.88889911422984003</v>
      </c>
      <c r="I86" s="29">
        <f t="shared" si="31"/>
        <v>0.92063430671050073</v>
      </c>
      <c r="J86" s="29">
        <f t="shared" si="31"/>
        <v>0.85786950882535384</v>
      </c>
      <c r="K86" s="29">
        <f t="shared" si="31"/>
        <v>0.8060554371002131</v>
      </c>
      <c r="L86" s="29">
        <f t="shared" si="31"/>
        <v>0.82288979783548943</v>
      </c>
      <c r="M86" s="29">
        <f t="shared" si="31"/>
        <v>0.6930026825633383</v>
      </c>
      <c r="N86" s="29"/>
      <c r="O86" s="192">
        <f t="shared" si="31"/>
        <v>0.81437622120907105</v>
      </c>
    </row>
    <row r="87" spans="2:15">
      <c r="B87" s="189"/>
      <c r="C87" s="4"/>
      <c r="D87" s="4"/>
      <c r="E87" s="4"/>
      <c r="F87" s="4"/>
      <c r="G87" s="4"/>
      <c r="H87" s="4"/>
      <c r="I87" s="4"/>
      <c r="J87" s="4"/>
      <c r="K87" s="4"/>
      <c r="L87" s="4"/>
      <c r="M87" s="4"/>
      <c r="N87" s="4"/>
      <c r="O87" s="190"/>
    </row>
    <row r="88" spans="2:15">
      <c r="B88" s="191" t="s">
        <v>49</v>
      </c>
      <c r="C88" s="4"/>
      <c r="D88" s="4"/>
      <c r="E88" s="4"/>
      <c r="F88" s="4"/>
      <c r="G88" s="4"/>
      <c r="H88" s="4"/>
      <c r="I88" s="4"/>
      <c r="J88" s="4"/>
      <c r="K88" s="4"/>
      <c r="L88" s="4"/>
      <c r="M88" s="4"/>
      <c r="N88" s="4"/>
      <c r="O88" s="190"/>
    </row>
    <row r="89" spans="2:15">
      <c r="B89" s="189" t="s">
        <v>29</v>
      </c>
      <c r="C89" s="4"/>
      <c r="D89" s="29">
        <f>D55/D$68</f>
        <v>0.16703296703296702</v>
      </c>
      <c r="E89" s="29">
        <f t="shared" ref="E89:O89" si="32">E55/E$68</f>
        <v>0.13257852447041635</v>
      </c>
      <c r="F89" s="29">
        <f t="shared" si="32"/>
        <v>0.14087368777514392</v>
      </c>
      <c r="G89" s="29">
        <f t="shared" si="32"/>
        <v>0.12579449152542371</v>
      </c>
      <c r="H89" s="29">
        <f t="shared" si="32"/>
        <v>0.1206548553487329</v>
      </c>
      <c r="I89" s="29">
        <f t="shared" si="32"/>
        <v>0.10975609756097561</v>
      </c>
      <c r="J89" s="29">
        <f t="shared" si="32"/>
        <v>0.1086807928913192</v>
      </c>
      <c r="K89" s="29">
        <f t="shared" si="32"/>
        <v>0.10635696821515891</v>
      </c>
      <c r="L89" s="29">
        <f t="shared" si="32"/>
        <v>9.4978976007914911E-2</v>
      </c>
      <c r="M89" s="29">
        <f t="shared" si="32"/>
        <v>7.9262837716943993E-2</v>
      </c>
      <c r="N89" s="29"/>
      <c r="O89" s="192">
        <f t="shared" si="32"/>
        <v>0.10739270183399509</v>
      </c>
    </row>
    <row r="90" spans="2:15">
      <c r="B90" s="189" t="s">
        <v>30</v>
      </c>
      <c r="C90" s="4"/>
      <c r="D90" s="29">
        <f t="shared" ref="D90:M90" si="33">D56/D$68</f>
        <v>3.8461538461538464E-2</v>
      </c>
      <c r="E90" s="29">
        <f t="shared" si="33"/>
        <v>2.9583637691745799E-2</v>
      </c>
      <c r="F90" s="29">
        <f t="shared" si="33"/>
        <v>2.9800203183203523E-2</v>
      </c>
      <c r="G90" s="29">
        <f t="shared" si="33"/>
        <v>2.4894067796610169E-2</v>
      </c>
      <c r="H90" s="29">
        <f t="shared" si="33"/>
        <v>1.9959632204530165E-2</v>
      </c>
      <c r="I90" s="29">
        <f t="shared" si="33"/>
        <v>2.4936294139060792E-2</v>
      </c>
      <c r="J90" s="29">
        <f t="shared" si="33"/>
        <v>1.8796992481203006E-2</v>
      </c>
      <c r="K90" s="29">
        <f t="shared" si="33"/>
        <v>2.0782396088019559E-2</v>
      </c>
      <c r="L90" s="29">
        <f t="shared" si="33"/>
        <v>1.8921592876576798E-2</v>
      </c>
      <c r="M90" s="29">
        <f t="shared" si="33"/>
        <v>1.5834675254965111E-2</v>
      </c>
      <c r="N90" s="29"/>
      <c r="O90" s="192">
        <f t="shared" ref="O90:O101" si="34">O56/O$68</f>
        <v>2.1554169030062395E-2</v>
      </c>
    </row>
    <row r="91" spans="2:15">
      <c r="B91" s="189" t="s">
        <v>31</v>
      </c>
      <c r="C91" s="4"/>
      <c r="D91" s="29">
        <f t="shared" ref="D91:M91" si="35">D57/D$68</f>
        <v>3.4615384615384617E-2</v>
      </c>
      <c r="E91" s="29">
        <f t="shared" si="35"/>
        <v>3.6157779401022647E-2</v>
      </c>
      <c r="F91" s="29">
        <f t="shared" si="35"/>
        <v>4.063664070436844E-2</v>
      </c>
      <c r="G91" s="29">
        <f t="shared" si="35"/>
        <v>4.6080508474576266E-2</v>
      </c>
      <c r="H91" s="29">
        <f t="shared" si="35"/>
        <v>3.9694998878672345E-2</v>
      </c>
      <c r="I91" s="29">
        <f t="shared" si="35"/>
        <v>4.3684018929741539E-2</v>
      </c>
      <c r="J91" s="29">
        <f t="shared" si="35"/>
        <v>4.2378673957621321E-2</v>
      </c>
      <c r="K91" s="29">
        <f t="shared" si="35"/>
        <v>4.935819070904645E-2</v>
      </c>
      <c r="L91" s="29">
        <f t="shared" si="35"/>
        <v>5.0457581004204791E-2</v>
      </c>
      <c r="M91" s="29">
        <f t="shared" si="35"/>
        <v>4.4104490964394345E-2</v>
      </c>
      <c r="N91" s="29"/>
      <c r="O91" s="192">
        <f t="shared" si="34"/>
        <v>4.4431839667233887E-2</v>
      </c>
    </row>
    <row r="92" spans="2:15">
      <c r="B92" s="189" t="s">
        <v>32</v>
      </c>
      <c r="C92" s="4"/>
      <c r="D92" s="29">
        <f t="shared" ref="D92:M92" si="36">D58/D$68</f>
        <v>0.2445054945054945</v>
      </c>
      <c r="E92" s="29">
        <f t="shared" si="36"/>
        <v>0.22534696859021183</v>
      </c>
      <c r="F92" s="29">
        <f t="shared" si="36"/>
        <v>0.20149001015916018</v>
      </c>
      <c r="G92" s="29">
        <f t="shared" si="36"/>
        <v>0.18908898305084745</v>
      </c>
      <c r="H92" s="29">
        <f t="shared" si="36"/>
        <v>0.1578829333931375</v>
      </c>
      <c r="I92" s="29">
        <f t="shared" si="36"/>
        <v>0.14051692755733527</v>
      </c>
      <c r="J92" s="29">
        <f t="shared" si="36"/>
        <v>0.13687628161312371</v>
      </c>
      <c r="K92" s="29">
        <f t="shared" si="36"/>
        <v>0.11552567237163813</v>
      </c>
      <c r="L92" s="29">
        <f t="shared" si="36"/>
        <v>0.10140984417511749</v>
      </c>
      <c r="M92" s="29">
        <f t="shared" si="36"/>
        <v>9.1519055287171233E-2</v>
      </c>
      <c r="N92" s="29"/>
      <c r="O92" s="192">
        <f t="shared" si="34"/>
        <v>0.13707695216487048</v>
      </c>
    </row>
    <row r="93" spans="2:15">
      <c r="B93" s="189" t="s">
        <v>33</v>
      </c>
      <c r="C93" s="4"/>
      <c r="D93" s="29">
        <f t="shared" ref="D93:M93" si="37">D59/D$68</f>
        <v>6.4835164835164841E-2</v>
      </c>
      <c r="E93" s="29">
        <f t="shared" si="37"/>
        <v>6.7202337472607732E-2</v>
      </c>
      <c r="F93" s="29">
        <f t="shared" si="37"/>
        <v>6.8405011852353537E-2</v>
      </c>
      <c r="G93" s="29">
        <f t="shared" si="37"/>
        <v>6.9120762711864403E-2</v>
      </c>
      <c r="H93" s="29">
        <f t="shared" si="37"/>
        <v>7.0419376541825521E-2</v>
      </c>
      <c r="I93" s="29">
        <f t="shared" si="37"/>
        <v>6.315981070258464E-2</v>
      </c>
      <c r="J93" s="29">
        <f t="shared" si="37"/>
        <v>5.9295967190704034E-2</v>
      </c>
      <c r="K93" s="29">
        <f t="shared" si="37"/>
        <v>7.1668704156479218E-2</v>
      </c>
      <c r="L93" s="29">
        <f t="shared" si="37"/>
        <v>6.8760821172396736E-2</v>
      </c>
      <c r="M93" s="29">
        <f t="shared" si="37"/>
        <v>6.7096081588835219E-2</v>
      </c>
      <c r="N93" s="29"/>
      <c r="O93" s="192">
        <f t="shared" si="34"/>
        <v>6.7120438646246935E-2</v>
      </c>
    </row>
    <row r="94" spans="2:15">
      <c r="B94" s="189" t="s">
        <v>34</v>
      </c>
      <c r="C94" s="4"/>
      <c r="D94" s="29">
        <f t="shared" ref="D94:M94" si="38">D60/D$68</f>
        <v>1.3186813186813187E-2</v>
      </c>
      <c r="E94" s="29">
        <f t="shared" si="38"/>
        <v>1.3513513513513514E-2</v>
      </c>
      <c r="F94" s="29">
        <f t="shared" si="38"/>
        <v>1.2190992211310531E-2</v>
      </c>
      <c r="G94" s="29">
        <f t="shared" si="38"/>
        <v>1.2976694915254237E-2</v>
      </c>
      <c r="H94" s="29">
        <f t="shared" si="38"/>
        <v>1.1437542049786947E-2</v>
      </c>
      <c r="I94" s="29">
        <f t="shared" si="38"/>
        <v>1.9839825263924284E-2</v>
      </c>
      <c r="J94" s="29">
        <f t="shared" si="38"/>
        <v>1.1619958988380039E-2</v>
      </c>
      <c r="K94" s="29">
        <f t="shared" si="38"/>
        <v>1.3753056234718827E-2</v>
      </c>
      <c r="L94" s="29">
        <f t="shared" si="38"/>
        <v>1.0140984417511748E-2</v>
      </c>
      <c r="M94" s="29">
        <f t="shared" si="38"/>
        <v>1.5655752370728217E-2</v>
      </c>
      <c r="N94" s="29"/>
      <c r="O94" s="192">
        <f t="shared" si="34"/>
        <v>1.3613159387407828E-2</v>
      </c>
    </row>
    <row r="95" spans="2:15">
      <c r="B95" s="189" t="s">
        <v>35</v>
      </c>
      <c r="C95" s="4"/>
      <c r="D95" s="29">
        <f t="shared" ref="D95:M95" si="39">D61/D$68</f>
        <v>8.0219780219780212E-2</v>
      </c>
      <c r="E95" s="29">
        <f t="shared" si="39"/>
        <v>9.6785975164353541E-2</v>
      </c>
      <c r="F95" s="29">
        <f t="shared" si="39"/>
        <v>0.110734845919404</v>
      </c>
      <c r="G95" s="29">
        <f t="shared" si="39"/>
        <v>0.11652542372881355</v>
      </c>
      <c r="H95" s="29">
        <f t="shared" si="39"/>
        <v>0.12917694550347614</v>
      </c>
      <c r="I95" s="29">
        <f t="shared" si="39"/>
        <v>0.12868583909719694</v>
      </c>
      <c r="J95" s="29">
        <f t="shared" si="39"/>
        <v>0.15191387559808611</v>
      </c>
      <c r="K95" s="29">
        <f t="shared" si="39"/>
        <v>0.1415036674816626</v>
      </c>
      <c r="L95" s="29">
        <f t="shared" si="39"/>
        <v>0.15557754142963146</v>
      </c>
      <c r="M95" s="29">
        <f t="shared" si="39"/>
        <v>0.15575237072821613</v>
      </c>
      <c r="N95" s="29"/>
      <c r="O95" s="192">
        <f t="shared" si="34"/>
        <v>0.13745509548118739</v>
      </c>
    </row>
    <row r="96" spans="2:15">
      <c r="B96" s="189" t="s">
        <v>36</v>
      </c>
      <c r="C96" s="4"/>
      <c r="D96" s="29">
        <f t="shared" ref="D96:M96" si="40">D62/D$68</f>
        <v>4.0659340659340661E-2</v>
      </c>
      <c r="E96" s="29">
        <f t="shared" si="40"/>
        <v>3.4331628926223517E-2</v>
      </c>
      <c r="F96" s="29">
        <f t="shared" si="40"/>
        <v>3.7588892651540806E-2</v>
      </c>
      <c r="G96" s="29">
        <f t="shared" si="40"/>
        <v>3.522245762711864E-2</v>
      </c>
      <c r="H96" s="29">
        <f t="shared" si="40"/>
        <v>3.6555281453240641E-2</v>
      </c>
      <c r="I96" s="29">
        <f t="shared" si="40"/>
        <v>3.2216963960684381E-2</v>
      </c>
      <c r="J96" s="29">
        <f t="shared" si="40"/>
        <v>3.1442241968557751E-2</v>
      </c>
      <c r="K96" s="29">
        <f t="shared" si="40"/>
        <v>3.0867970660146699E-2</v>
      </c>
      <c r="L96" s="29">
        <f t="shared" si="40"/>
        <v>2.5970813752164233E-2</v>
      </c>
      <c r="M96" s="29">
        <f t="shared" si="40"/>
        <v>2.2365360529611737E-2</v>
      </c>
      <c r="N96" s="29"/>
      <c r="O96" s="192">
        <f t="shared" si="34"/>
        <v>3.0251465305350729E-2</v>
      </c>
    </row>
    <row r="97" spans="2:15">
      <c r="B97" s="189" t="s">
        <v>37</v>
      </c>
      <c r="C97" s="4"/>
      <c r="D97" s="29">
        <f t="shared" ref="D97:M97" si="41">D63/D$68</f>
        <v>9.9450549450549458E-2</v>
      </c>
      <c r="E97" s="29">
        <f t="shared" si="41"/>
        <v>0.10189919649379107</v>
      </c>
      <c r="F97" s="29">
        <f t="shared" si="41"/>
        <v>0.11141212326447679</v>
      </c>
      <c r="G97" s="29">
        <f t="shared" si="41"/>
        <v>0.11705508474576272</v>
      </c>
      <c r="H97" s="29">
        <f t="shared" si="41"/>
        <v>0.11975779322718098</v>
      </c>
      <c r="I97" s="29">
        <f t="shared" si="41"/>
        <v>0.1365125591554423</v>
      </c>
      <c r="J97" s="29">
        <f t="shared" si="41"/>
        <v>0.13995215311004786</v>
      </c>
      <c r="K97" s="29">
        <f t="shared" si="41"/>
        <v>0.13584963325183375</v>
      </c>
      <c r="L97" s="29">
        <f t="shared" si="41"/>
        <v>0.1315854563442988</v>
      </c>
      <c r="M97" s="29">
        <f t="shared" si="41"/>
        <v>0.13544462336732868</v>
      </c>
      <c r="N97" s="29"/>
      <c r="O97" s="192">
        <f t="shared" si="34"/>
        <v>0.1285687275477406</v>
      </c>
    </row>
    <row r="98" spans="2:15">
      <c r="B98" s="189" t="s">
        <v>38</v>
      </c>
      <c r="C98" s="4"/>
      <c r="D98" s="29">
        <f t="shared" ref="D98:M98" si="42">D64/D$68</f>
        <v>1.7032967032967035E-2</v>
      </c>
      <c r="E98" s="29">
        <f t="shared" si="42"/>
        <v>9.1307523739956164E-3</v>
      </c>
      <c r="F98" s="29">
        <f t="shared" si="42"/>
        <v>3.7250253979004403E-3</v>
      </c>
      <c r="G98" s="29">
        <f t="shared" si="42"/>
        <v>3.4427966101694915E-3</v>
      </c>
      <c r="H98" s="29">
        <f t="shared" si="42"/>
        <v>1.1437542049786947E-2</v>
      </c>
      <c r="I98" s="29">
        <f t="shared" si="42"/>
        <v>7.0986530760830001E-3</v>
      </c>
      <c r="J98" s="29">
        <f t="shared" si="42"/>
        <v>9.3984962406015032E-3</v>
      </c>
      <c r="K98" s="29">
        <f t="shared" si="42"/>
        <v>6.7237163814180935E-3</v>
      </c>
      <c r="L98" s="29">
        <f t="shared" si="42"/>
        <v>1.5087806084590649E-2</v>
      </c>
      <c r="M98" s="29">
        <f t="shared" si="42"/>
        <v>2.7911969940955447E-2</v>
      </c>
      <c r="N98" s="29"/>
      <c r="O98" s="192">
        <f t="shared" si="34"/>
        <v>1.3235016071090944E-2</v>
      </c>
    </row>
    <row r="99" spans="2:15">
      <c r="B99" s="189" t="s">
        <v>39</v>
      </c>
      <c r="C99" s="4"/>
      <c r="D99" s="29">
        <f t="shared" ref="D99:M99" si="43">D65/D$68</f>
        <v>5.3296703296703295E-2</v>
      </c>
      <c r="E99" s="29">
        <f t="shared" si="43"/>
        <v>6.1723886048210365E-2</v>
      </c>
      <c r="F99" s="29">
        <f t="shared" si="43"/>
        <v>6.9082289197426344E-2</v>
      </c>
      <c r="G99" s="29">
        <f t="shared" si="43"/>
        <v>7.7330508474576259E-2</v>
      </c>
      <c r="H99" s="29">
        <f t="shared" si="43"/>
        <v>7.6250280331912987E-2</v>
      </c>
      <c r="I99" s="29">
        <f t="shared" si="43"/>
        <v>8.6821987622861307E-2</v>
      </c>
      <c r="J99" s="29">
        <f t="shared" si="43"/>
        <v>9.2276144907723845E-2</v>
      </c>
      <c r="K99" s="29">
        <f t="shared" si="43"/>
        <v>8.5268948655256721E-2</v>
      </c>
      <c r="L99" s="29">
        <f t="shared" si="43"/>
        <v>9.4731634924560965E-2</v>
      </c>
      <c r="M99" s="29">
        <f t="shared" si="43"/>
        <v>9.5813204508856678E-2</v>
      </c>
      <c r="N99" s="29"/>
      <c r="O99" s="192">
        <f t="shared" si="34"/>
        <v>8.5271317829457377E-2</v>
      </c>
    </row>
    <row r="100" spans="2:15">
      <c r="B100" s="189" t="s">
        <v>40</v>
      </c>
      <c r="C100" s="4"/>
      <c r="D100" s="29">
        <f t="shared" ref="D100:M100" si="44">D66/D$68</f>
        <v>6.2087912087912089E-2</v>
      </c>
      <c r="E100" s="29">
        <f t="shared" si="44"/>
        <v>6.4645726807888965E-2</v>
      </c>
      <c r="F100" s="29">
        <f t="shared" si="44"/>
        <v>7.0098205215035556E-2</v>
      </c>
      <c r="G100" s="29">
        <f t="shared" si="44"/>
        <v>8.0243644067796605E-2</v>
      </c>
      <c r="H100" s="29">
        <f t="shared" si="44"/>
        <v>7.5801749271137017E-2</v>
      </c>
      <c r="I100" s="29">
        <f t="shared" si="44"/>
        <v>7.6993083363669459E-2</v>
      </c>
      <c r="J100" s="29">
        <f t="shared" si="44"/>
        <v>7.2453861927546132E-2</v>
      </c>
      <c r="K100" s="29">
        <f t="shared" si="44"/>
        <v>7.5947432762836192E-2</v>
      </c>
      <c r="L100" s="29">
        <f t="shared" si="44"/>
        <v>7.5315359881276273E-2</v>
      </c>
      <c r="M100" s="29">
        <f t="shared" si="44"/>
        <v>7.8368223295759529E-2</v>
      </c>
      <c r="N100" s="29"/>
      <c r="O100" s="192">
        <f t="shared" si="34"/>
        <v>7.5061448288901503E-2</v>
      </c>
    </row>
    <row r="101" spans="2:15" ht="15.75" thickBot="1">
      <c r="B101" s="193" t="s">
        <v>41</v>
      </c>
      <c r="C101" s="194"/>
      <c r="D101" s="195">
        <f t="shared" ref="D101:M101" si="45">D67/D$68</f>
        <v>8.4065934065934073E-2</v>
      </c>
      <c r="E101" s="195">
        <f t="shared" si="45"/>
        <v>0.12636961285609935</v>
      </c>
      <c r="F101" s="195">
        <f t="shared" si="45"/>
        <v>0.10463934981374873</v>
      </c>
      <c r="G101" s="195">
        <f t="shared" si="45"/>
        <v>0.10222457627118643</v>
      </c>
      <c r="H101" s="195">
        <f t="shared" si="45"/>
        <v>0.13074680421619198</v>
      </c>
      <c r="I101" s="195">
        <f t="shared" si="45"/>
        <v>0.1295959228248999</v>
      </c>
      <c r="J101" s="195">
        <f t="shared" si="45"/>
        <v>0.12474367737525631</v>
      </c>
      <c r="K101" s="195">
        <f t="shared" si="45"/>
        <v>0.14624083129584353</v>
      </c>
      <c r="L101" s="195">
        <f t="shared" si="45"/>
        <v>0.15706158792975514</v>
      </c>
      <c r="M101" s="195">
        <f t="shared" si="45"/>
        <v>0.17087135444623369</v>
      </c>
      <c r="N101" s="195"/>
      <c r="O101" s="196">
        <f t="shared" si="34"/>
        <v>0.13915674040461334</v>
      </c>
    </row>
    <row r="103" spans="2:15" ht="15.75" thickBot="1"/>
    <row r="104" spans="2:15" ht="23.25">
      <c r="B104" s="233" t="s">
        <v>80</v>
      </c>
      <c r="C104" s="187"/>
      <c r="D104" s="187"/>
      <c r="E104" s="187"/>
      <c r="F104" s="187"/>
      <c r="G104" s="187"/>
      <c r="H104" s="187"/>
      <c r="I104" s="187"/>
      <c r="J104" s="187"/>
      <c r="K104" s="187"/>
      <c r="L104" s="187"/>
      <c r="M104" s="187"/>
      <c r="N104" s="187"/>
      <c r="O104" s="188"/>
    </row>
    <row r="105" spans="2:15">
      <c r="B105" s="191" t="s">
        <v>14</v>
      </c>
      <c r="C105" s="4"/>
      <c r="D105" s="4"/>
      <c r="E105" s="4"/>
      <c r="F105" s="4"/>
      <c r="G105" s="4"/>
      <c r="H105" s="4"/>
      <c r="I105" s="4"/>
      <c r="J105" s="4"/>
      <c r="K105" s="4"/>
      <c r="L105" s="4"/>
      <c r="M105" s="4"/>
      <c r="N105" s="4"/>
      <c r="O105" s="190"/>
    </row>
    <row r="106" spans="2:15">
      <c r="B106" s="262" t="s">
        <v>29</v>
      </c>
      <c r="C106" s="4"/>
      <c r="D106" s="4">
        <v>31.3</v>
      </c>
      <c r="E106" s="4">
        <v>36.5</v>
      </c>
      <c r="F106" s="4">
        <v>45.6</v>
      </c>
      <c r="G106" s="4">
        <v>50.8</v>
      </c>
      <c r="H106" s="4">
        <v>57.5</v>
      </c>
      <c r="I106" s="4">
        <v>59.9</v>
      </c>
      <c r="J106" s="4">
        <v>63.4</v>
      </c>
      <c r="K106" s="4">
        <v>70</v>
      </c>
      <c r="L106" s="4">
        <v>76.400000000000006</v>
      </c>
      <c r="M106" s="4">
        <v>91.2</v>
      </c>
      <c r="N106" s="4"/>
      <c r="O106" s="190">
        <v>58.3</v>
      </c>
    </row>
    <row r="107" spans="2:15">
      <c r="B107" s="262" t="s">
        <v>30</v>
      </c>
      <c r="C107" s="4"/>
      <c r="D107" s="4">
        <v>6.9</v>
      </c>
      <c r="E107" s="4">
        <v>7.7</v>
      </c>
      <c r="F107" s="4">
        <v>7.2</v>
      </c>
      <c r="G107" s="4">
        <v>11.9</v>
      </c>
      <c r="H107" s="4">
        <v>10.8</v>
      </c>
      <c r="I107" s="4">
        <v>13.4</v>
      </c>
      <c r="J107" s="4">
        <v>13.5</v>
      </c>
      <c r="K107" s="4">
        <v>14.7</v>
      </c>
      <c r="L107" s="4">
        <v>13.8</v>
      </c>
      <c r="M107" s="4">
        <v>19.8</v>
      </c>
      <c r="N107" s="4"/>
      <c r="O107" s="190">
        <v>12</v>
      </c>
    </row>
    <row r="108" spans="2:15">
      <c r="B108" s="262" t="s">
        <v>31</v>
      </c>
      <c r="C108" s="4"/>
      <c r="D108" s="4">
        <v>6.7</v>
      </c>
      <c r="E108" s="4">
        <v>9.1999999999999993</v>
      </c>
      <c r="F108" s="4">
        <v>14.3</v>
      </c>
      <c r="G108" s="4">
        <v>15</v>
      </c>
      <c r="H108" s="4">
        <v>22.1</v>
      </c>
      <c r="I108" s="4">
        <v>21.8</v>
      </c>
      <c r="J108" s="4">
        <v>26.3</v>
      </c>
      <c r="K108" s="4">
        <v>30.6</v>
      </c>
      <c r="L108" s="4">
        <v>38.9</v>
      </c>
      <c r="M108" s="4">
        <v>51.7</v>
      </c>
      <c r="N108" s="4"/>
      <c r="O108" s="190">
        <v>23.7</v>
      </c>
    </row>
    <row r="109" spans="2:15">
      <c r="B109" s="262" t="s">
        <v>32</v>
      </c>
      <c r="C109" s="4"/>
      <c r="D109" s="4">
        <v>47.6</v>
      </c>
      <c r="E109" s="4">
        <v>57.1</v>
      </c>
      <c r="F109" s="4">
        <v>60.3</v>
      </c>
      <c r="G109" s="4">
        <v>69.599999999999994</v>
      </c>
      <c r="H109" s="4">
        <v>72.3</v>
      </c>
      <c r="I109" s="4">
        <v>81.7</v>
      </c>
      <c r="J109" s="4">
        <v>75.8</v>
      </c>
      <c r="K109" s="4">
        <v>72.7</v>
      </c>
      <c r="L109" s="4">
        <v>82</v>
      </c>
      <c r="M109" s="4">
        <v>109.2</v>
      </c>
      <c r="N109" s="4"/>
      <c r="O109" s="190">
        <v>72.8</v>
      </c>
    </row>
    <row r="110" spans="2:15">
      <c r="B110" s="262" t="s">
        <v>33</v>
      </c>
      <c r="C110" s="4"/>
      <c r="D110" s="4">
        <v>10.6</v>
      </c>
      <c r="E110" s="4">
        <v>16</v>
      </c>
      <c r="F110" s="4">
        <v>24.3</v>
      </c>
      <c r="G110" s="4">
        <v>25.5</v>
      </c>
      <c r="H110" s="4">
        <v>30</v>
      </c>
      <c r="I110" s="4">
        <v>31</v>
      </c>
      <c r="J110" s="4">
        <v>38</v>
      </c>
      <c r="K110" s="4">
        <v>49.4</v>
      </c>
      <c r="L110" s="4">
        <v>62.8</v>
      </c>
      <c r="M110" s="4">
        <v>79.3</v>
      </c>
      <c r="N110" s="4"/>
      <c r="O110" s="190">
        <v>36.700000000000003</v>
      </c>
    </row>
    <row r="111" spans="2:15">
      <c r="B111" s="262" t="s">
        <v>34</v>
      </c>
      <c r="C111" s="4"/>
      <c r="D111" s="4">
        <v>2.4</v>
      </c>
      <c r="E111" s="4">
        <v>4.5</v>
      </c>
      <c r="F111" s="4">
        <v>4.0999999999999996</v>
      </c>
      <c r="G111" s="4">
        <v>3.5</v>
      </c>
      <c r="H111" s="4">
        <v>6.3</v>
      </c>
      <c r="I111" s="4">
        <v>7.3</v>
      </c>
      <c r="J111" s="4">
        <v>10.6</v>
      </c>
      <c r="K111" s="4">
        <v>9.3000000000000007</v>
      </c>
      <c r="L111" s="4">
        <v>10.4</v>
      </c>
      <c r="M111" s="4">
        <v>12.1</v>
      </c>
      <c r="N111" s="4"/>
      <c r="O111" s="190">
        <v>7</v>
      </c>
    </row>
    <row r="112" spans="2:15">
      <c r="B112" s="262" t="s">
        <v>35</v>
      </c>
      <c r="C112" s="4"/>
      <c r="D112" s="4">
        <v>17.5</v>
      </c>
      <c r="E112" s="4">
        <v>21.4</v>
      </c>
      <c r="F112" s="4">
        <v>35.6</v>
      </c>
      <c r="G112" s="4">
        <v>45.8</v>
      </c>
      <c r="H112" s="4">
        <v>57.3</v>
      </c>
      <c r="I112" s="4">
        <v>68.3</v>
      </c>
      <c r="J112" s="4">
        <v>87.1</v>
      </c>
      <c r="K112" s="4">
        <v>103.9</v>
      </c>
      <c r="L112" s="4">
        <v>124.1</v>
      </c>
      <c r="M112" s="4">
        <v>172.2</v>
      </c>
      <c r="N112" s="4"/>
      <c r="O112" s="190">
        <v>73.3</v>
      </c>
    </row>
    <row r="113" spans="2:15">
      <c r="B113" s="262" t="s">
        <v>36</v>
      </c>
      <c r="C113" s="4"/>
      <c r="D113" s="4">
        <v>7.6</v>
      </c>
      <c r="E113" s="4">
        <v>9.3000000000000007</v>
      </c>
      <c r="F113" s="4">
        <v>11.7</v>
      </c>
      <c r="G113" s="4">
        <v>13</v>
      </c>
      <c r="H113" s="4">
        <v>15</v>
      </c>
      <c r="I113" s="4">
        <v>15.5</v>
      </c>
      <c r="J113" s="4">
        <v>18</v>
      </c>
      <c r="K113" s="4">
        <v>19</v>
      </c>
      <c r="L113" s="4">
        <v>21.4</v>
      </c>
      <c r="M113" s="4">
        <v>24.3</v>
      </c>
      <c r="N113" s="4"/>
      <c r="O113" s="190">
        <v>15.5</v>
      </c>
    </row>
    <row r="114" spans="2:15">
      <c r="B114" s="262" t="s">
        <v>37</v>
      </c>
      <c r="C114" s="4"/>
      <c r="D114" s="4">
        <v>19.600000000000001</v>
      </c>
      <c r="E114" s="4">
        <v>28.6</v>
      </c>
      <c r="F114" s="4">
        <v>34.299999999999997</v>
      </c>
      <c r="G114" s="4">
        <v>47.4</v>
      </c>
      <c r="H114" s="4">
        <v>50.7</v>
      </c>
      <c r="I114" s="4">
        <v>62.9</v>
      </c>
      <c r="J114" s="4">
        <v>82.8</v>
      </c>
      <c r="K114" s="4">
        <v>93.8</v>
      </c>
      <c r="L114" s="4">
        <v>110</v>
      </c>
      <c r="M114" s="4">
        <v>162.6</v>
      </c>
      <c r="N114" s="4"/>
      <c r="O114" s="190">
        <v>69.3</v>
      </c>
    </row>
    <row r="115" spans="2:15">
      <c r="B115" s="262" t="s">
        <v>38</v>
      </c>
      <c r="C115" s="4"/>
      <c r="D115" s="4">
        <v>1.7</v>
      </c>
      <c r="E115" s="4">
        <v>0.5</v>
      </c>
      <c r="F115" s="4">
        <v>1.1000000000000001</v>
      </c>
      <c r="G115" s="4">
        <v>1.1000000000000001</v>
      </c>
      <c r="H115" s="4">
        <v>4.5</v>
      </c>
      <c r="I115" s="4">
        <v>3.9</v>
      </c>
      <c r="J115" s="4">
        <v>5.7</v>
      </c>
      <c r="K115" s="4">
        <v>13.2</v>
      </c>
      <c r="L115" s="4">
        <v>9.4</v>
      </c>
      <c r="M115" s="4">
        <v>49.3</v>
      </c>
      <c r="N115" s="4"/>
      <c r="O115" s="190">
        <v>9</v>
      </c>
    </row>
    <row r="116" spans="2:15">
      <c r="B116" s="262" t="s">
        <v>39</v>
      </c>
      <c r="C116" s="4"/>
      <c r="D116" s="4">
        <v>12.1</v>
      </c>
      <c r="E116" s="4">
        <v>16.7</v>
      </c>
      <c r="F116" s="4">
        <v>21.1</v>
      </c>
      <c r="G116" s="4">
        <v>26.6</v>
      </c>
      <c r="H116" s="4">
        <v>34.799999999999997</v>
      </c>
      <c r="I116" s="4">
        <v>38.9</v>
      </c>
      <c r="J116" s="4">
        <v>48.9</v>
      </c>
      <c r="K116" s="4">
        <v>59.8</v>
      </c>
      <c r="L116" s="4">
        <v>64.099999999999994</v>
      </c>
      <c r="M116" s="4">
        <v>102.2</v>
      </c>
      <c r="N116" s="4"/>
      <c r="O116" s="190">
        <v>42.5</v>
      </c>
    </row>
    <row r="117" spans="2:15">
      <c r="B117" s="262" t="s">
        <v>40</v>
      </c>
      <c r="C117" s="4"/>
      <c r="D117" s="4">
        <v>11.4</v>
      </c>
      <c r="E117" s="4">
        <v>16.600000000000001</v>
      </c>
      <c r="F117" s="4">
        <v>24.8</v>
      </c>
      <c r="G117" s="4">
        <v>27.6</v>
      </c>
      <c r="H117" s="4">
        <v>32</v>
      </c>
      <c r="I117" s="4">
        <v>39.1</v>
      </c>
      <c r="J117" s="4">
        <v>46.2</v>
      </c>
      <c r="K117" s="4">
        <v>53</v>
      </c>
      <c r="L117" s="4">
        <v>57.4</v>
      </c>
      <c r="M117" s="4">
        <v>96.2</v>
      </c>
      <c r="N117" s="4"/>
      <c r="O117" s="190">
        <v>40.4</v>
      </c>
    </row>
    <row r="118" spans="2:15">
      <c r="B118" s="262" t="s">
        <v>41</v>
      </c>
      <c r="C118" s="4"/>
      <c r="D118" s="4">
        <v>20.100000000000001</v>
      </c>
      <c r="E118" s="4">
        <v>26.5</v>
      </c>
      <c r="F118" s="4">
        <v>33.6</v>
      </c>
      <c r="G118" s="4">
        <v>41.4</v>
      </c>
      <c r="H118" s="4">
        <v>52.7</v>
      </c>
      <c r="I118" s="4">
        <v>66.3</v>
      </c>
      <c r="J118" s="4">
        <v>76.599999999999994</v>
      </c>
      <c r="K118" s="4">
        <v>84.8</v>
      </c>
      <c r="L118" s="4">
        <v>105.7</v>
      </c>
      <c r="M118" s="4">
        <v>161</v>
      </c>
      <c r="N118" s="4"/>
      <c r="O118" s="190">
        <v>66.900000000000006</v>
      </c>
    </row>
    <row r="119" spans="2:15">
      <c r="B119" s="262" t="s">
        <v>43</v>
      </c>
      <c r="C119" s="4"/>
      <c r="D119" s="4">
        <v>195.4</v>
      </c>
      <c r="E119" s="4">
        <v>250.7</v>
      </c>
      <c r="F119" s="4">
        <v>318.10000000000002</v>
      </c>
      <c r="G119" s="4">
        <v>379.2</v>
      </c>
      <c r="H119" s="4">
        <v>446.1</v>
      </c>
      <c r="I119" s="4">
        <v>510.1</v>
      </c>
      <c r="J119" s="4">
        <v>592.9</v>
      </c>
      <c r="K119" s="4">
        <v>674.2</v>
      </c>
      <c r="L119" s="4">
        <v>776.4</v>
      </c>
      <c r="M119" s="4">
        <v>1131.0999999999999</v>
      </c>
      <c r="N119" s="4"/>
      <c r="O119" s="190">
        <v>527.29999999999995</v>
      </c>
    </row>
    <row r="120" spans="2:15">
      <c r="B120" s="189"/>
      <c r="C120" s="4"/>
      <c r="D120" s="4"/>
      <c r="E120" s="4"/>
      <c r="F120" s="4"/>
      <c r="G120" s="4"/>
      <c r="H120" s="4"/>
      <c r="I120" s="4"/>
      <c r="J120" s="4"/>
      <c r="K120" s="4"/>
      <c r="L120" s="4"/>
      <c r="M120" s="4"/>
      <c r="N120" s="4"/>
      <c r="O120" s="190"/>
    </row>
    <row r="121" spans="2:15">
      <c r="B121" s="189" t="s">
        <v>51</v>
      </c>
      <c r="C121" s="4"/>
      <c r="D121" s="4">
        <v>178.40384615384616</v>
      </c>
      <c r="E121" s="4">
        <v>295.46153846153845</v>
      </c>
      <c r="F121" s="4">
        <v>354.13461538461536</v>
      </c>
      <c r="G121" s="4">
        <v>405.78846153846155</v>
      </c>
      <c r="H121" s="4">
        <v>508.19230769230768</v>
      </c>
      <c r="I121" s="4">
        <v>583.69230769230774</v>
      </c>
      <c r="J121" s="4">
        <v>677.76923076923072</v>
      </c>
      <c r="K121" s="4">
        <v>830.44230769230774</v>
      </c>
      <c r="L121" s="4">
        <v>961.51923076923072</v>
      </c>
      <c r="M121" s="4">
        <v>1613.4038461538462</v>
      </c>
      <c r="N121" s="4"/>
      <c r="O121" s="190">
        <v>640.88461538461536</v>
      </c>
    </row>
    <row r="122" spans="2:15">
      <c r="B122" s="189"/>
      <c r="C122" s="4"/>
      <c r="D122" s="4"/>
      <c r="E122" s="4"/>
      <c r="F122" s="4"/>
      <c r="G122" s="4"/>
      <c r="H122" s="4"/>
      <c r="I122" s="4"/>
      <c r="J122" s="4"/>
      <c r="K122" s="4"/>
      <c r="L122" s="4"/>
      <c r="M122" s="4"/>
      <c r="N122" s="4"/>
      <c r="O122" s="190"/>
    </row>
    <row r="123" spans="2:15">
      <c r="B123" s="191" t="s">
        <v>42</v>
      </c>
      <c r="C123" s="4"/>
      <c r="D123" s="4"/>
      <c r="E123" s="4"/>
      <c r="F123" s="4"/>
      <c r="G123" s="4"/>
      <c r="H123" s="4"/>
      <c r="I123" s="4"/>
      <c r="J123" s="4"/>
      <c r="K123" s="4"/>
      <c r="L123" s="4"/>
      <c r="M123" s="4"/>
      <c r="N123" s="4"/>
      <c r="O123" s="190"/>
    </row>
    <row r="124" spans="2:15">
      <c r="B124" s="189" t="s">
        <v>29</v>
      </c>
      <c r="C124" s="4"/>
      <c r="D124" s="29">
        <f>D106/D$121</f>
        <v>0.17544464805432791</v>
      </c>
      <c r="E124" s="29">
        <f t="shared" ref="E124:M124" si="46">E106/E$121</f>
        <v>0.12353553762041135</v>
      </c>
      <c r="F124" s="29">
        <f t="shared" si="46"/>
        <v>0.12876459408091231</v>
      </c>
      <c r="G124" s="29">
        <f t="shared" si="46"/>
        <v>0.12518837969764465</v>
      </c>
      <c r="H124" s="29">
        <f t="shared" si="46"/>
        <v>0.11314614394914101</v>
      </c>
      <c r="I124" s="29">
        <f t="shared" si="46"/>
        <v>0.1026225619399051</v>
      </c>
      <c r="J124" s="29">
        <f t="shared" si="46"/>
        <v>9.3542163205084558E-2</v>
      </c>
      <c r="K124" s="29">
        <f t="shared" si="46"/>
        <v>8.4292429891392448E-2</v>
      </c>
      <c r="L124" s="29">
        <f t="shared" si="46"/>
        <v>7.945758915178304E-2</v>
      </c>
      <c r="M124" s="29">
        <f t="shared" si="46"/>
        <v>5.6526455057987771E-2</v>
      </c>
      <c r="N124" s="29"/>
      <c r="O124" s="192">
        <f>O106/O$121</f>
        <v>9.0968012962851827E-2</v>
      </c>
    </row>
    <row r="125" spans="2:15">
      <c r="B125" s="189" t="s">
        <v>30</v>
      </c>
      <c r="C125" s="4"/>
      <c r="D125" s="29">
        <f t="shared" ref="D125:M125" si="47">D107/D$121</f>
        <v>3.8676296216449281E-2</v>
      </c>
      <c r="E125" s="29">
        <f t="shared" si="47"/>
        <v>2.6060921634990891E-2</v>
      </c>
      <c r="F125" s="29">
        <f t="shared" si="47"/>
        <v>2.0331251696986154E-2</v>
      </c>
      <c r="G125" s="29">
        <f t="shared" si="47"/>
        <v>2.9325624377991563E-2</v>
      </c>
      <c r="H125" s="29">
        <f t="shared" si="47"/>
        <v>2.1251797472186484E-2</v>
      </c>
      <c r="I125" s="29">
        <f t="shared" si="47"/>
        <v>2.2957301001581443E-2</v>
      </c>
      <c r="J125" s="29">
        <f t="shared" si="47"/>
        <v>1.9918283963227784E-2</v>
      </c>
      <c r="K125" s="29">
        <f t="shared" si="47"/>
        <v>1.7701410277192412E-2</v>
      </c>
      <c r="L125" s="29">
        <f t="shared" si="47"/>
        <v>1.4352287045740916E-2</v>
      </c>
      <c r="M125" s="29">
        <f t="shared" si="47"/>
        <v>1.2272190900747345E-2</v>
      </c>
      <c r="N125" s="29"/>
      <c r="O125" s="192">
        <f t="shared" ref="O125:O136" si="48">O107/O$121</f>
        <v>1.8724119306247376E-2</v>
      </c>
    </row>
    <row r="126" spans="2:15">
      <c r="B126" s="189" t="s">
        <v>31</v>
      </c>
      <c r="C126" s="4"/>
      <c r="D126" s="29">
        <f t="shared" ref="D126:M126" si="49">D108/D$121</f>
        <v>3.7555244152204376E-2</v>
      </c>
      <c r="E126" s="29">
        <f t="shared" si="49"/>
        <v>3.1137724550898201E-2</v>
      </c>
      <c r="F126" s="29">
        <f t="shared" si="49"/>
        <v>4.0380124898180839E-2</v>
      </c>
      <c r="G126" s="29">
        <f t="shared" si="49"/>
        <v>3.6965072745367519E-2</v>
      </c>
      <c r="H126" s="29">
        <f t="shared" si="49"/>
        <v>4.3487474456974193E-2</v>
      </c>
      <c r="I126" s="29">
        <f t="shared" si="49"/>
        <v>3.7348444913020556E-2</v>
      </c>
      <c r="J126" s="29">
        <f t="shared" si="49"/>
        <v>3.8803768017251168E-2</v>
      </c>
      <c r="K126" s="29">
        <f t="shared" si="49"/>
        <v>3.6847833638237272E-2</v>
      </c>
      <c r="L126" s="29">
        <f t="shared" si="49"/>
        <v>4.0456809136182721E-2</v>
      </c>
      <c r="M126" s="29">
        <f t="shared" si="49"/>
        <v>3.2044054018618068E-2</v>
      </c>
      <c r="N126" s="29"/>
      <c r="O126" s="192">
        <f t="shared" si="48"/>
        <v>3.6980135629838568E-2</v>
      </c>
    </row>
    <row r="127" spans="2:15">
      <c r="B127" s="189" t="s">
        <v>32</v>
      </c>
      <c r="C127" s="4"/>
      <c r="D127" s="29">
        <f t="shared" ref="D127:M127" si="50">D109/D$121</f>
        <v>0.26681039129028783</v>
      </c>
      <c r="E127" s="29">
        <f t="shared" si="50"/>
        <v>0.19325696433220516</v>
      </c>
      <c r="F127" s="29">
        <f t="shared" si="50"/>
        <v>0.17027423296225902</v>
      </c>
      <c r="G127" s="29">
        <f t="shared" si="50"/>
        <v>0.17151793753850528</v>
      </c>
      <c r="H127" s="29">
        <f t="shared" si="50"/>
        <v>0.1422689775221373</v>
      </c>
      <c r="I127" s="29">
        <f t="shared" si="50"/>
        <v>0.13997100685292566</v>
      </c>
      <c r="J127" s="29">
        <f t="shared" si="50"/>
        <v>0.11183747588241971</v>
      </c>
      <c r="K127" s="29">
        <f t="shared" si="50"/>
        <v>8.7543709330060435E-2</v>
      </c>
      <c r="L127" s="29">
        <f t="shared" si="50"/>
        <v>8.5281705634112692E-2</v>
      </c>
      <c r="M127" s="29">
        <f t="shared" si="50"/>
        <v>6.7682992240485351E-2</v>
      </c>
      <c r="N127" s="29"/>
      <c r="O127" s="192">
        <f t="shared" si="48"/>
        <v>0.11359299045790074</v>
      </c>
    </row>
    <row r="128" spans="2:15">
      <c r="B128" s="189" t="s">
        <v>33</v>
      </c>
      <c r="C128" s="4"/>
      <c r="D128" s="29">
        <f t="shared" ref="D128:M128" si="51">D110/D$121</f>
        <v>5.9415759404980055E-2</v>
      </c>
      <c r="E128" s="29">
        <f t="shared" si="51"/>
        <v>5.4152564436344704E-2</v>
      </c>
      <c r="F128" s="29">
        <f t="shared" si="51"/>
        <v>6.8617974477328272E-2</v>
      </c>
      <c r="G128" s="29">
        <f t="shared" si="51"/>
        <v>6.2840623667124784E-2</v>
      </c>
      <c r="H128" s="29">
        <f t="shared" si="51"/>
        <v>5.9032770756073563E-2</v>
      </c>
      <c r="I128" s="29">
        <f t="shared" si="51"/>
        <v>5.3110173958882442E-2</v>
      </c>
      <c r="J128" s="29">
        <f t="shared" si="51"/>
        <v>5.6066280785381915E-2</v>
      </c>
      <c r="K128" s="29">
        <f t="shared" si="51"/>
        <v>5.9486371951925521E-2</v>
      </c>
      <c r="L128" s="29">
        <f t="shared" si="51"/>
        <v>6.5313306266125318E-2</v>
      </c>
      <c r="M128" s="29">
        <f t="shared" si="51"/>
        <v>4.9150744365114366E-2</v>
      </c>
      <c r="N128" s="29"/>
      <c r="O128" s="192">
        <f t="shared" si="48"/>
        <v>5.7264598211606559E-2</v>
      </c>
    </row>
    <row r="129" spans="2:15">
      <c r="B129" s="189" t="s">
        <v>34</v>
      </c>
      <c r="C129" s="4"/>
      <c r="D129" s="29">
        <f t="shared" ref="D129:M129" si="52">D111/D$121</f>
        <v>1.345262477093888E-2</v>
      </c>
      <c r="E129" s="29">
        <f t="shared" si="52"/>
        <v>1.5230408747721948E-2</v>
      </c>
      <c r="F129" s="29">
        <f t="shared" si="52"/>
        <v>1.1577518327450447E-2</v>
      </c>
      <c r="G129" s="29">
        <f t="shared" si="52"/>
        <v>8.6251836405857544E-3</v>
      </c>
      <c r="H129" s="29">
        <f t="shared" si="52"/>
        <v>1.2396881858775449E-2</v>
      </c>
      <c r="I129" s="29">
        <f t="shared" si="52"/>
        <v>1.25065893516078E-2</v>
      </c>
      <c r="J129" s="29">
        <f t="shared" si="52"/>
        <v>1.563954148223811E-2</v>
      </c>
      <c r="K129" s="29">
        <f t="shared" si="52"/>
        <v>1.1198851399856425E-2</v>
      </c>
      <c r="L129" s="29">
        <f t="shared" si="52"/>
        <v>1.0816216324326488E-2</v>
      </c>
      <c r="M129" s="29">
        <f t="shared" si="52"/>
        <v>7.4996722171233772E-3</v>
      </c>
      <c r="N129" s="29"/>
      <c r="O129" s="192">
        <f t="shared" si="48"/>
        <v>1.0922402928644302E-2</v>
      </c>
    </row>
    <row r="130" spans="2:15">
      <c r="B130" s="189" t="s">
        <v>35</v>
      </c>
      <c r="C130" s="4"/>
      <c r="D130" s="29">
        <f t="shared" ref="D130:M130" si="53">D112/D$121</f>
        <v>9.8092055621429336E-2</v>
      </c>
      <c r="E130" s="29">
        <f t="shared" si="53"/>
        <v>7.2429054933611042E-2</v>
      </c>
      <c r="F130" s="29">
        <f t="shared" si="53"/>
        <v>0.10052674450176488</v>
      </c>
      <c r="G130" s="29">
        <f t="shared" si="53"/>
        <v>0.11286668878252215</v>
      </c>
      <c r="H130" s="29">
        <f t="shared" si="53"/>
        <v>0.11275259214410051</v>
      </c>
      <c r="I130" s="29">
        <f t="shared" si="53"/>
        <v>0.11701370585134421</v>
      </c>
      <c r="J130" s="29">
        <f t="shared" si="53"/>
        <v>0.12850981727386221</v>
      </c>
      <c r="K130" s="29">
        <f t="shared" si="53"/>
        <v>0.12511404951022392</v>
      </c>
      <c r="L130" s="29">
        <f t="shared" si="53"/>
        <v>0.12906658133162663</v>
      </c>
      <c r="M130" s="29">
        <f t="shared" si="53"/>
        <v>0.1067308723792269</v>
      </c>
      <c r="N130" s="29"/>
      <c r="O130" s="192">
        <f t="shared" si="48"/>
        <v>0.11437316209566105</v>
      </c>
    </row>
    <row r="131" spans="2:15">
      <c r="B131" s="189" t="s">
        <v>36</v>
      </c>
      <c r="C131" s="4"/>
      <c r="D131" s="29">
        <f t="shared" ref="D131:M131" si="54">D113/D$121</f>
        <v>4.2599978441306453E-2</v>
      </c>
      <c r="E131" s="29">
        <f t="shared" si="54"/>
        <v>3.1476178078625364E-2</v>
      </c>
      <c r="F131" s="29">
        <f t="shared" si="54"/>
        <v>3.3038284007602496E-2</v>
      </c>
      <c r="G131" s="29">
        <f t="shared" si="54"/>
        <v>3.2036396379318516E-2</v>
      </c>
      <c r="H131" s="29">
        <f t="shared" si="54"/>
        <v>2.9516385378036782E-2</v>
      </c>
      <c r="I131" s="29">
        <f t="shared" si="54"/>
        <v>2.6555086979441221E-2</v>
      </c>
      <c r="J131" s="29">
        <f t="shared" si="54"/>
        <v>2.655771195097038E-2</v>
      </c>
      <c r="K131" s="29">
        <f t="shared" si="54"/>
        <v>2.2879373827663661E-2</v>
      </c>
      <c r="L131" s="29">
        <f t="shared" si="54"/>
        <v>2.2256445128902579E-2</v>
      </c>
      <c r="M131" s="29">
        <f t="shared" si="54"/>
        <v>1.5061325196371742E-2</v>
      </c>
      <c r="N131" s="29"/>
      <c r="O131" s="192">
        <f t="shared" si="48"/>
        <v>2.4185320770569525E-2</v>
      </c>
    </row>
    <row r="132" spans="2:15">
      <c r="B132" s="189" t="s">
        <v>37</v>
      </c>
      <c r="C132" s="4"/>
      <c r="D132" s="29">
        <f t="shared" ref="D132:M132" si="55">D114/D$121</f>
        <v>0.10986310229600087</v>
      </c>
      <c r="E132" s="29">
        <f t="shared" si="55"/>
        <v>9.6797708929966156E-2</v>
      </c>
      <c r="F132" s="29">
        <f t="shared" si="55"/>
        <v>9.6855824056475692E-2</v>
      </c>
      <c r="G132" s="29">
        <f t="shared" si="55"/>
        <v>0.11680962987536135</v>
      </c>
      <c r="H132" s="29">
        <f t="shared" si="55"/>
        <v>9.9765382577764336E-2</v>
      </c>
      <c r="I132" s="29">
        <f t="shared" si="55"/>
        <v>0.1077622561939905</v>
      </c>
      <c r="J132" s="29">
        <f t="shared" si="55"/>
        <v>0.12216547497446374</v>
      </c>
      <c r="K132" s="29">
        <f t="shared" si="55"/>
        <v>0.11295185605446587</v>
      </c>
      <c r="L132" s="29">
        <f t="shared" si="55"/>
        <v>0.11440228804576093</v>
      </c>
      <c r="M132" s="29">
        <f t="shared" si="55"/>
        <v>0.10078071921522819</v>
      </c>
      <c r="N132" s="29"/>
      <c r="O132" s="192">
        <f t="shared" si="48"/>
        <v>0.10813178899357859</v>
      </c>
    </row>
    <row r="133" spans="2:15">
      <c r="B133" s="189" t="s">
        <v>38</v>
      </c>
      <c r="C133" s="4"/>
      <c r="D133" s="29">
        <f t="shared" ref="D133:M133" si="56">D115/D$121</f>
        <v>9.5289425460817062E-3</v>
      </c>
      <c r="E133" s="29">
        <f t="shared" si="56"/>
        <v>1.692267638635772E-3</v>
      </c>
      <c r="F133" s="29">
        <f t="shared" si="56"/>
        <v>3.1061634537062183E-3</v>
      </c>
      <c r="G133" s="29">
        <f t="shared" si="56"/>
        <v>2.7107720013269513E-3</v>
      </c>
      <c r="H133" s="29">
        <f t="shared" si="56"/>
        <v>8.8549156134110352E-3</v>
      </c>
      <c r="I133" s="29">
        <f t="shared" si="56"/>
        <v>6.6816025303110165E-3</v>
      </c>
      <c r="J133" s="29">
        <f t="shared" si="56"/>
        <v>8.4099421178072866E-3</v>
      </c>
      <c r="K133" s="29">
        <f t="shared" si="56"/>
        <v>1.5895143922376859E-2</v>
      </c>
      <c r="L133" s="29">
        <f t="shared" si="56"/>
        <v>9.7761955239104789E-3</v>
      </c>
      <c r="M133" s="29">
        <f t="shared" si="56"/>
        <v>3.0556515727618389E-2</v>
      </c>
      <c r="N133" s="29"/>
      <c r="O133" s="192">
        <f t="shared" si="48"/>
        <v>1.4043089479685531E-2</v>
      </c>
    </row>
    <row r="134" spans="2:15">
      <c r="B134" s="189" t="s">
        <v>39</v>
      </c>
      <c r="C134" s="4"/>
      <c r="D134" s="29">
        <f t="shared" ref="D134:M134" si="57">D116/D$121</f>
        <v>6.7823649886816856E-2</v>
      </c>
      <c r="E134" s="29">
        <f t="shared" si="57"/>
        <v>5.6521739130434782E-2</v>
      </c>
      <c r="F134" s="29">
        <f t="shared" si="57"/>
        <v>5.9581862612001095E-2</v>
      </c>
      <c r="G134" s="29">
        <f t="shared" si="57"/>
        <v>6.5551395668451737E-2</v>
      </c>
      <c r="H134" s="29">
        <f t="shared" si="57"/>
        <v>6.8478014077045332E-2</v>
      </c>
      <c r="I134" s="29">
        <f t="shared" si="57"/>
        <v>6.6644702161307315E-2</v>
      </c>
      <c r="J134" s="29">
        <f t="shared" si="57"/>
        <v>7.2148450800136196E-2</v>
      </c>
      <c r="K134" s="29">
        <f t="shared" si="57"/>
        <v>7.2009818678646684E-2</v>
      </c>
      <c r="L134" s="29">
        <f t="shared" si="57"/>
        <v>6.666533330666613E-2</v>
      </c>
      <c r="M134" s="29">
        <f t="shared" si="57"/>
        <v>6.3344338891736296E-2</v>
      </c>
      <c r="N134" s="29"/>
      <c r="O134" s="192">
        <f t="shared" si="48"/>
        <v>6.6314589209626115E-2</v>
      </c>
    </row>
    <row r="135" spans="2:15">
      <c r="B135" s="189" t="s">
        <v>40</v>
      </c>
      <c r="C135" s="4"/>
      <c r="D135" s="29">
        <f t="shared" ref="D135:M135" si="58">D117/D$121</f>
        <v>6.3899967661959683E-2</v>
      </c>
      <c r="E135" s="29">
        <f t="shared" si="58"/>
        <v>5.6183285602707633E-2</v>
      </c>
      <c r="F135" s="29">
        <f t="shared" si="58"/>
        <v>7.0029866956285644E-2</v>
      </c>
      <c r="G135" s="29">
        <f t="shared" si="58"/>
        <v>6.8015733851476232E-2</v>
      </c>
      <c r="H135" s="29">
        <f t="shared" si="58"/>
        <v>6.2968288806478465E-2</v>
      </c>
      <c r="I135" s="29">
        <f t="shared" si="58"/>
        <v>6.6987348444913011E-2</v>
      </c>
      <c r="J135" s="29">
        <f t="shared" si="58"/>
        <v>6.8164794007490648E-2</v>
      </c>
      <c r="K135" s="29">
        <f t="shared" si="58"/>
        <v>6.382141120348285E-2</v>
      </c>
      <c r="L135" s="29">
        <f t="shared" si="58"/>
        <v>5.969719394387888E-2</v>
      </c>
      <c r="M135" s="29">
        <f t="shared" si="58"/>
        <v>5.9625493164237098E-2</v>
      </c>
      <c r="N135" s="29"/>
      <c r="O135" s="192">
        <f t="shared" si="48"/>
        <v>6.3037868331032823E-2</v>
      </c>
    </row>
    <row r="136" spans="2:15">
      <c r="B136" s="189" t="s">
        <v>41</v>
      </c>
      <c r="C136" s="4"/>
      <c r="D136" s="29">
        <f t="shared" ref="D136:M136" si="59">D118/D$121</f>
        <v>0.11266573245661313</v>
      </c>
      <c r="E136" s="29">
        <f t="shared" si="59"/>
        <v>8.969018484769592E-2</v>
      </c>
      <c r="F136" s="29">
        <f t="shared" si="59"/>
        <v>9.4879174585935394E-2</v>
      </c>
      <c r="G136" s="29">
        <f t="shared" si="59"/>
        <v>0.10202360077721434</v>
      </c>
      <c r="H136" s="29">
        <f t="shared" si="59"/>
        <v>0.10370090062816924</v>
      </c>
      <c r="I136" s="29">
        <f t="shared" si="59"/>
        <v>0.11358724301528728</v>
      </c>
      <c r="J136" s="29">
        <f t="shared" si="59"/>
        <v>0.11301781863579616</v>
      </c>
      <c r="K136" s="29">
        <f t="shared" si="59"/>
        <v>0.10211425792557255</v>
      </c>
      <c r="L136" s="29">
        <f t="shared" si="59"/>
        <v>0.10993019860397209</v>
      </c>
      <c r="M136" s="29">
        <f t="shared" si="59"/>
        <v>9.978902702122841E-2</v>
      </c>
      <c r="N136" s="29"/>
      <c r="O136" s="192">
        <f t="shared" si="48"/>
        <v>0.10438696513232913</v>
      </c>
    </row>
    <row r="137" spans="2:15">
      <c r="B137" s="260" t="s">
        <v>48</v>
      </c>
      <c r="C137" s="4"/>
      <c r="D137" s="29">
        <f>SUM(D124:D136)</f>
        <v>1.0958283927993964</v>
      </c>
      <c r="E137" s="29">
        <f t="shared" ref="E137:O137" si="60">SUM(E124:E136)</f>
        <v>0.84816454048424883</v>
      </c>
      <c r="F137" s="29">
        <f t="shared" si="60"/>
        <v>0.89796361661688839</v>
      </c>
      <c r="G137" s="29">
        <f t="shared" si="60"/>
        <v>0.93447703900289092</v>
      </c>
      <c r="H137" s="29">
        <f t="shared" si="60"/>
        <v>0.87762052524029377</v>
      </c>
      <c r="I137" s="29">
        <f t="shared" si="60"/>
        <v>0.87374802319451761</v>
      </c>
      <c r="J137" s="29">
        <f t="shared" si="60"/>
        <v>0.87478152309613</v>
      </c>
      <c r="K137" s="29">
        <f t="shared" si="60"/>
        <v>0.81185651761109678</v>
      </c>
      <c r="L137" s="29">
        <f t="shared" si="60"/>
        <v>0.80747214944298895</v>
      </c>
      <c r="M137" s="29">
        <f t="shared" si="60"/>
        <v>0.70106440039572326</v>
      </c>
      <c r="N137" s="29"/>
      <c r="O137" s="192">
        <f t="shared" si="60"/>
        <v>0.82292504350957218</v>
      </c>
    </row>
    <row r="138" spans="2:15">
      <c r="B138" s="189"/>
      <c r="C138" s="4"/>
      <c r="D138" s="4"/>
      <c r="E138" s="4"/>
      <c r="F138" s="4"/>
      <c r="G138" s="4"/>
      <c r="H138" s="4"/>
      <c r="I138" s="4"/>
      <c r="J138" s="4"/>
      <c r="K138" s="4"/>
      <c r="L138" s="4"/>
      <c r="M138" s="4"/>
      <c r="N138" s="4"/>
      <c r="O138" s="190"/>
    </row>
    <row r="139" spans="2:15">
      <c r="B139" s="191" t="s">
        <v>49</v>
      </c>
      <c r="C139" s="4"/>
      <c r="D139" s="4"/>
      <c r="E139" s="4"/>
      <c r="F139" s="4"/>
      <c r="G139" s="4"/>
      <c r="H139" s="4"/>
      <c r="I139" s="4"/>
      <c r="J139" s="4"/>
      <c r="K139" s="4"/>
      <c r="L139" s="4"/>
      <c r="M139" s="4"/>
      <c r="N139" s="4"/>
      <c r="O139" s="190"/>
    </row>
    <row r="140" spans="2:15">
      <c r="B140" s="189" t="s">
        <v>29</v>
      </c>
      <c r="C140" s="4"/>
      <c r="D140" s="29">
        <f>D106/D$119</f>
        <v>0.1601842374616172</v>
      </c>
      <c r="E140" s="29">
        <f t="shared" ref="E140:O140" si="61">E106/E$119</f>
        <v>0.14559234144395694</v>
      </c>
      <c r="F140" s="29">
        <f t="shared" si="61"/>
        <v>0.14335114743791261</v>
      </c>
      <c r="G140" s="29">
        <f t="shared" si="61"/>
        <v>0.1339662447257384</v>
      </c>
      <c r="H140" s="29">
        <f t="shared" si="61"/>
        <v>0.12889486662183366</v>
      </c>
      <c r="I140" s="29">
        <f t="shared" si="61"/>
        <v>0.11742795530288178</v>
      </c>
      <c r="J140" s="29">
        <f t="shared" si="61"/>
        <v>0.10693202900995109</v>
      </c>
      <c r="K140" s="29">
        <f t="shared" si="61"/>
        <v>0.10382675763868288</v>
      </c>
      <c r="L140" s="29">
        <f t="shared" si="61"/>
        <v>9.8402885110767654E-2</v>
      </c>
      <c r="M140" s="29">
        <f t="shared" si="61"/>
        <v>8.0629475731588726E-2</v>
      </c>
      <c r="N140" s="29"/>
      <c r="O140" s="192">
        <f t="shared" si="61"/>
        <v>0.11056324672861749</v>
      </c>
    </row>
    <row r="141" spans="2:15">
      <c r="B141" s="189" t="s">
        <v>30</v>
      </c>
      <c r="C141" s="4"/>
      <c r="D141" s="29">
        <f t="shared" ref="D141:O141" si="62">D107/D$119</f>
        <v>3.5312180143295804E-2</v>
      </c>
      <c r="E141" s="29">
        <f t="shared" si="62"/>
        <v>3.0714000797766258E-2</v>
      </c>
      <c r="F141" s="29">
        <f t="shared" si="62"/>
        <v>2.2634391700723042E-2</v>
      </c>
      <c r="G141" s="29">
        <f t="shared" si="62"/>
        <v>3.1381856540084394E-2</v>
      </c>
      <c r="H141" s="29">
        <f t="shared" si="62"/>
        <v>2.4209818426361801E-2</v>
      </c>
      <c r="I141" s="29">
        <f t="shared" si="62"/>
        <v>2.6269358949225642E-2</v>
      </c>
      <c r="J141" s="29">
        <f t="shared" si="62"/>
        <v>2.2769438353853939E-2</v>
      </c>
      <c r="K141" s="29">
        <f t="shared" si="62"/>
        <v>2.1803619104123404E-2</v>
      </c>
      <c r="L141" s="29">
        <f t="shared" si="62"/>
        <v>1.7774343122102011E-2</v>
      </c>
      <c r="M141" s="29">
        <f t="shared" si="62"/>
        <v>1.750508354698966E-2</v>
      </c>
      <c r="N141" s="29"/>
      <c r="O141" s="192">
        <f t="shared" si="62"/>
        <v>2.2757443580504459E-2</v>
      </c>
    </row>
    <row r="142" spans="2:15">
      <c r="B142" s="189" t="s">
        <v>31</v>
      </c>
      <c r="C142" s="4"/>
      <c r="D142" s="29">
        <f t="shared" ref="D142:O142" si="63">D108/D$119</f>
        <v>3.4288638689866938E-2</v>
      </c>
      <c r="E142" s="29">
        <f t="shared" si="63"/>
        <v>3.669724770642202E-2</v>
      </c>
      <c r="F142" s="29">
        <f t="shared" si="63"/>
        <v>4.4954416850047155E-2</v>
      </c>
      <c r="G142" s="29">
        <f t="shared" si="63"/>
        <v>3.9556962025316458E-2</v>
      </c>
      <c r="H142" s="29">
        <f t="shared" si="63"/>
        <v>4.9540461779869982E-2</v>
      </c>
      <c r="I142" s="29">
        <f t="shared" si="63"/>
        <v>4.2736718290531266E-2</v>
      </c>
      <c r="J142" s="29">
        <f t="shared" si="63"/>
        <v>4.4358239163433968E-2</v>
      </c>
      <c r="K142" s="29">
        <f t="shared" si="63"/>
        <v>4.5387125482052801E-2</v>
      </c>
      <c r="L142" s="29">
        <f t="shared" si="63"/>
        <v>5.0103039670273054E-2</v>
      </c>
      <c r="M142" s="29">
        <f t="shared" si="63"/>
        <v>4.5707718150472997E-2</v>
      </c>
      <c r="N142" s="29"/>
      <c r="O142" s="192">
        <f t="shared" si="63"/>
        <v>4.4945951071496307E-2</v>
      </c>
    </row>
    <row r="143" spans="2:15">
      <c r="B143" s="189" t="s">
        <v>32</v>
      </c>
      <c r="C143" s="4"/>
      <c r="D143" s="29">
        <f t="shared" ref="D143:O143" si="64">D109/D$119</f>
        <v>0.24360286591606961</v>
      </c>
      <c r="E143" s="29">
        <f t="shared" si="64"/>
        <v>0.22776226565616275</v>
      </c>
      <c r="F143" s="29">
        <f t="shared" si="64"/>
        <v>0.18956303049355547</v>
      </c>
      <c r="G143" s="29">
        <f t="shared" si="64"/>
        <v>0.18354430379746833</v>
      </c>
      <c r="H143" s="29">
        <f t="shared" si="64"/>
        <v>0.16207128446536651</v>
      </c>
      <c r="I143" s="29">
        <f t="shared" si="64"/>
        <v>0.16016467359341305</v>
      </c>
      <c r="J143" s="29">
        <f t="shared" si="64"/>
        <v>0.12784617979423174</v>
      </c>
      <c r="K143" s="29">
        <f t="shared" si="64"/>
        <v>0.10783150400474636</v>
      </c>
      <c r="L143" s="29">
        <f t="shared" si="64"/>
        <v>0.10561566202988151</v>
      </c>
      <c r="M143" s="29">
        <f t="shared" si="64"/>
        <v>9.6543188047033865E-2</v>
      </c>
      <c r="N143" s="29"/>
      <c r="O143" s="192">
        <f t="shared" si="64"/>
        <v>0.13806182438839371</v>
      </c>
    </row>
    <row r="144" spans="2:15">
      <c r="B144" s="189" t="s">
        <v>33</v>
      </c>
      <c r="C144" s="4"/>
      <c r="D144" s="29">
        <f t="shared" ref="D144:O144" si="65">D110/D$119</f>
        <v>5.4247697031729783E-2</v>
      </c>
      <c r="E144" s="29">
        <f t="shared" si="65"/>
        <v>6.3821300358994817E-2</v>
      </c>
      <c r="F144" s="29">
        <f t="shared" si="65"/>
        <v>7.6391071989940273E-2</v>
      </c>
      <c r="G144" s="29">
        <f t="shared" si="65"/>
        <v>6.7246835443037972E-2</v>
      </c>
      <c r="H144" s="29">
        <f t="shared" si="65"/>
        <v>6.7249495628782782E-2</v>
      </c>
      <c r="I144" s="29">
        <f t="shared" si="65"/>
        <v>6.0772397569104096E-2</v>
      </c>
      <c r="J144" s="29">
        <f t="shared" si="65"/>
        <v>6.4091752403440713E-2</v>
      </c>
      <c r="K144" s="29">
        <f t="shared" si="65"/>
        <v>7.3272026105013335E-2</v>
      </c>
      <c r="L144" s="29">
        <f t="shared" si="65"/>
        <v>8.088614116434828E-2</v>
      </c>
      <c r="M144" s="29">
        <f t="shared" si="65"/>
        <v>7.0108743700822207E-2</v>
      </c>
      <c r="N144" s="29"/>
      <c r="O144" s="192">
        <f t="shared" si="65"/>
        <v>6.9599848283709478E-2</v>
      </c>
    </row>
    <row r="145" spans="2:15">
      <c r="B145" s="189" t="s">
        <v>34</v>
      </c>
      <c r="C145" s="4"/>
      <c r="D145" s="29">
        <f t="shared" ref="D145:O145" si="66">D111/D$119</f>
        <v>1.2282497441146366E-2</v>
      </c>
      <c r="E145" s="29">
        <f t="shared" si="66"/>
        <v>1.7949740725967292E-2</v>
      </c>
      <c r="F145" s="29">
        <f t="shared" si="66"/>
        <v>1.2889028607356176E-2</v>
      </c>
      <c r="G145" s="29">
        <f t="shared" si="66"/>
        <v>9.229957805907173E-3</v>
      </c>
      <c r="H145" s="29">
        <f t="shared" si="66"/>
        <v>1.4122394082044383E-2</v>
      </c>
      <c r="I145" s="29">
        <f t="shared" si="66"/>
        <v>1.4310919427563223E-2</v>
      </c>
      <c r="J145" s="29">
        <f t="shared" si="66"/>
        <v>1.7878225670433463E-2</v>
      </c>
      <c r="K145" s="29">
        <f t="shared" si="66"/>
        <v>1.3794126371996441E-2</v>
      </c>
      <c r="L145" s="29">
        <f t="shared" si="66"/>
        <v>1.3395157135497167E-2</v>
      </c>
      <c r="M145" s="29">
        <f t="shared" si="66"/>
        <v>1.0697551056493679E-2</v>
      </c>
      <c r="N145" s="29"/>
      <c r="O145" s="192">
        <f t="shared" si="66"/>
        <v>1.3275175421960933E-2</v>
      </c>
    </row>
    <row r="146" spans="2:15">
      <c r="B146" s="189" t="s">
        <v>35</v>
      </c>
      <c r="C146" s="4"/>
      <c r="D146" s="29">
        <f t="shared" ref="D146:O146" si="67">D112/D$119</f>
        <v>8.9559877175025587E-2</v>
      </c>
      <c r="E146" s="29">
        <f t="shared" si="67"/>
        <v>8.536098923015556E-2</v>
      </c>
      <c r="F146" s="29">
        <f t="shared" si="67"/>
        <v>0.11191449229801949</v>
      </c>
      <c r="G146" s="29">
        <f t="shared" si="67"/>
        <v>0.12078059071729957</v>
      </c>
      <c r="H146" s="29">
        <f t="shared" si="67"/>
        <v>0.12844653665097511</v>
      </c>
      <c r="I146" s="29">
        <f t="shared" si="67"/>
        <v>0.13389531464418741</v>
      </c>
      <c r="J146" s="29">
        <f t="shared" si="67"/>
        <v>0.14690504300893911</v>
      </c>
      <c r="K146" s="29">
        <f t="shared" si="67"/>
        <v>0.15410857312370216</v>
      </c>
      <c r="L146" s="29">
        <f t="shared" si="67"/>
        <v>0.15984028851107676</v>
      </c>
      <c r="M146" s="29">
        <f t="shared" si="67"/>
        <v>0.15224118115109186</v>
      </c>
      <c r="N146" s="29"/>
      <c r="O146" s="192">
        <f t="shared" si="67"/>
        <v>0.13901005120424806</v>
      </c>
    </row>
    <row r="147" spans="2:15">
      <c r="B147" s="189" t="s">
        <v>36</v>
      </c>
      <c r="C147" s="4"/>
      <c r="D147" s="29">
        <f t="shared" ref="D147:O147" si="68">D113/D$119</f>
        <v>3.8894575230296824E-2</v>
      </c>
      <c r="E147" s="29">
        <f t="shared" si="68"/>
        <v>3.7096130833665739E-2</v>
      </c>
      <c r="F147" s="29">
        <f t="shared" si="68"/>
        <v>3.6780886513674942E-2</v>
      </c>
      <c r="G147" s="29">
        <f t="shared" si="68"/>
        <v>3.4282700421940926E-2</v>
      </c>
      <c r="H147" s="29">
        <f t="shared" si="68"/>
        <v>3.3624747814391391E-2</v>
      </c>
      <c r="I147" s="29">
        <f t="shared" si="68"/>
        <v>3.0386198784552048E-2</v>
      </c>
      <c r="J147" s="29">
        <f t="shared" si="68"/>
        <v>3.0359251138471918E-2</v>
      </c>
      <c r="K147" s="29">
        <f t="shared" si="68"/>
        <v>2.8181548501928208E-2</v>
      </c>
      <c r="L147" s="29">
        <f t="shared" si="68"/>
        <v>2.7563111798042245E-2</v>
      </c>
      <c r="M147" s="29">
        <f t="shared" si="68"/>
        <v>2.1483511625850944E-2</v>
      </c>
      <c r="N147" s="29"/>
      <c r="O147" s="192">
        <f t="shared" si="68"/>
        <v>2.9395031291484925E-2</v>
      </c>
    </row>
    <row r="148" spans="2:15">
      <c r="B148" s="189" t="s">
        <v>37</v>
      </c>
      <c r="C148" s="4"/>
      <c r="D148" s="29">
        <f t="shared" ref="D148:O148" si="69">D114/D$119</f>
        <v>0.10030706243602866</v>
      </c>
      <c r="E148" s="29">
        <f t="shared" si="69"/>
        <v>0.11408057439170324</v>
      </c>
      <c r="F148" s="29">
        <f t="shared" si="69"/>
        <v>0.10782772712983336</v>
      </c>
      <c r="G148" s="29">
        <f t="shared" si="69"/>
        <v>0.125</v>
      </c>
      <c r="H148" s="29">
        <f t="shared" si="69"/>
        <v>0.1136516476126429</v>
      </c>
      <c r="I148" s="29">
        <f t="shared" si="69"/>
        <v>0.12330915506763379</v>
      </c>
      <c r="J148" s="29">
        <f t="shared" si="69"/>
        <v>0.13965255523697082</v>
      </c>
      <c r="K148" s="29">
        <f t="shared" si="69"/>
        <v>0.13912785523583504</v>
      </c>
      <c r="L148" s="29">
        <f t="shared" si="69"/>
        <v>0.14167954662545079</v>
      </c>
      <c r="M148" s="29">
        <f t="shared" si="69"/>
        <v>0.1437538679161878</v>
      </c>
      <c r="N148" s="29"/>
      <c r="O148" s="192">
        <f t="shared" si="69"/>
        <v>0.13142423667741324</v>
      </c>
    </row>
    <row r="149" spans="2:15">
      <c r="B149" s="189" t="s">
        <v>38</v>
      </c>
      <c r="C149" s="4"/>
      <c r="D149" s="29">
        <f t="shared" ref="D149:O149" si="70">D115/D$119</f>
        <v>8.7001023541453427E-3</v>
      </c>
      <c r="E149" s="29">
        <f t="shared" si="70"/>
        <v>1.994415636218588E-3</v>
      </c>
      <c r="F149" s="29">
        <f t="shared" si="70"/>
        <v>3.4580320653882428E-3</v>
      </c>
      <c r="G149" s="29">
        <f t="shared" si="70"/>
        <v>2.9008438818565402E-3</v>
      </c>
      <c r="H149" s="29">
        <f t="shared" si="70"/>
        <v>1.0087424344317418E-2</v>
      </c>
      <c r="I149" s="29">
        <f t="shared" si="70"/>
        <v>7.6455596941776118E-3</v>
      </c>
      <c r="J149" s="29">
        <f t="shared" si="70"/>
        <v>9.6137628605161077E-3</v>
      </c>
      <c r="K149" s="29">
        <f t="shared" si="70"/>
        <v>1.9578760011865912E-2</v>
      </c>
      <c r="L149" s="29">
        <f t="shared" si="70"/>
        <v>1.2107161257083977E-2</v>
      </c>
      <c r="M149" s="29">
        <f t="shared" si="70"/>
        <v>4.3585889841746973E-2</v>
      </c>
      <c r="N149" s="29"/>
      <c r="O149" s="192">
        <f t="shared" si="70"/>
        <v>1.7068082685378343E-2</v>
      </c>
    </row>
    <row r="150" spans="2:15">
      <c r="B150" s="189" t="s">
        <v>39</v>
      </c>
      <c r="C150" s="4"/>
      <c r="D150" s="29">
        <f t="shared" ref="D150:O150" si="71">D116/D$119</f>
        <v>6.1924257932446262E-2</v>
      </c>
      <c r="E150" s="29">
        <f t="shared" si="71"/>
        <v>6.6613482249700831E-2</v>
      </c>
      <c r="F150" s="29">
        <f t="shared" si="71"/>
        <v>6.6331342345174474E-2</v>
      </c>
      <c r="G150" s="29">
        <f t="shared" si="71"/>
        <v>7.0147679324894519E-2</v>
      </c>
      <c r="H150" s="29">
        <f t="shared" si="71"/>
        <v>7.8009414929388024E-2</v>
      </c>
      <c r="I150" s="29">
        <f t="shared" si="71"/>
        <v>7.625955694961771E-2</v>
      </c>
      <c r="J150" s="29">
        <f t="shared" si="71"/>
        <v>8.2475965592848713E-2</v>
      </c>
      <c r="K150" s="29">
        <f t="shared" si="71"/>
        <v>8.8697715811331942E-2</v>
      </c>
      <c r="L150" s="29">
        <f t="shared" si="71"/>
        <v>8.2560535806285418E-2</v>
      </c>
      <c r="M150" s="29">
        <f t="shared" si="71"/>
        <v>9.0354522146582988E-2</v>
      </c>
      <c r="N150" s="29"/>
      <c r="O150" s="192">
        <f t="shared" si="71"/>
        <v>8.0599279347619956E-2</v>
      </c>
    </row>
    <row r="151" spans="2:15">
      <c r="B151" s="189" t="s">
        <v>40</v>
      </c>
      <c r="C151" s="4"/>
      <c r="D151" s="29">
        <f t="shared" ref="D151:O151" si="72">D117/D$119</f>
        <v>5.8341862845445243E-2</v>
      </c>
      <c r="E151" s="29">
        <f t="shared" si="72"/>
        <v>6.6214599122457127E-2</v>
      </c>
      <c r="F151" s="29">
        <f t="shared" si="72"/>
        <v>7.7962904746934916E-2</v>
      </c>
      <c r="G151" s="29">
        <f t="shared" si="72"/>
        <v>7.2784810126582278E-2</v>
      </c>
      <c r="H151" s="29">
        <f t="shared" si="72"/>
        <v>7.1732795337368302E-2</v>
      </c>
      <c r="I151" s="29">
        <f t="shared" si="72"/>
        <v>7.6651636933934522E-2</v>
      </c>
      <c r="J151" s="29">
        <f t="shared" si="72"/>
        <v>7.7922077922077934E-2</v>
      </c>
      <c r="K151" s="29">
        <f t="shared" si="72"/>
        <v>7.861168792643132E-2</v>
      </c>
      <c r="L151" s="29">
        <f t="shared" si="72"/>
        <v>7.3930963420917054E-2</v>
      </c>
      <c r="M151" s="29">
        <f t="shared" si="72"/>
        <v>8.5049951374767938E-2</v>
      </c>
      <c r="N151" s="29"/>
      <c r="O151" s="192">
        <f t="shared" si="72"/>
        <v>7.6616726721031675E-2</v>
      </c>
    </row>
    <row r="152" spans="2:15" ht="15.75" thickBot="1">
      <c r="B152" s="193" t="s">
        <v>41</v>
      </c>
      <c r="C152" s="194"/>
      <c r="D152" s="195">
        <f t="shared" ref="D152:O152" si="73">D118/D$119</f>
        <v>0.10286591606960083</v>
      </c>
      <c r="E152" s="195">
        <f t="shared" si="73"/>
        <v>0.10570402871958516</v>
      </c>
      <c r="F152" s="195">
        <f t="shared" si="73"/>
        <v>0.10562716127004086</v>
      </c>
      <c r="G152" s="195">
        <f t="shared" si="73"/>
        <v>0.10917721518987342</v>
      </c>
      <c r="H152" s="195">
        <f t="shared" si="73"/>
        <v>0.11813494732122842</v>
      </c>
      <c r="I152" s="195">
        <f t="shared" si="73"/>
        <v>0.1299745148010194</v>
      </c>
      <c r="J152" s="195">
        <f t="shared" si="73"/>
        <v>0.12919547984483049</v>
      </c>
      <c r="K152" s="195">
        <f t="shared" si="73"/>
        <v>0.12577870068229011</v>
      </c>
      <c r="L152" s="195">
        <f t="shared" si="73"/>
        <v>0.13614116434827409</v>
      </c>
      <c r="M152" s="195">
        <f t="shared" si="73"/>
        <v>0.14233931571037045</v>
      </c>
      <c r="N152" s="195"/>
      <c r="O152" s="196">
        <f t="shared" si="73"/>
        <v>0.12687274796131237</v>
      </c>
    </row>
    <row r="153" spans="2:15">
      <c r="D153" s="12"/>
    </row>
  </sheetData>
  <sheetProtection algorithmName="SHA-512" hashValue="Jm0oZN4YmXez4D7z9StjuSndQIVMKjPP1YCzbGCymiugenou7pdWKlqhRE8cr54DIc5qXn2CGQ5y7o3n8X5uQQ==" saltValue="mckv8rYGjInfalD8sdoxEA==" spinCount="100000"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B1:BC72"/>
  <sheetViews>
    <sheetView topLeftCell="A24" zoomScale="70" zoomScaleNormal="70" workbookViewId="0">
      <selection activeCell="F39" sqref="F39:BC68"/>
    </sheetView>
  </sheetViews>
  <sheetFormatPr defaultRowHeight="15"/>
  <sheetData>
    <row r="1" spans="2:55" ht="15" customHeight="1">
      <c r="B1" s="233" t="s">
        <v>73</v>
      </c>
      <c r="C1" s="234"/>
      <c r="D1" s="234"/>
      <c r="E1" s="187"/>
      <c r="F1" s="187"/>
      <c r="G1" s="408" t="s">
        <v>30</v>
      </c>
      <c r="H1" s="408"/>
      <c r="I1" s="408"/>
      <c r="J1" s="235"/>
      <c r="K1" s="408" t="s">
        <v>31</v>
      </c>
      <c r="L1" s="408"/>
      <c r="M1" s="408"/>
      <c r="N1" s="236"/>
      <c r="O1" s="408" t="s">
        <v>32</v>
      </c>
      <c r="P1" s="408"/>
      <c r="Q1" s="408"/>
      <c r="R1" s="236"/>
      <c r="S1" s="408" t="s">
        <v>33</v>
      </c>
      <c r="T1" s="408"/>
      <c r="U1" s="408"/>
      <c r="V1" s="236"/>
      <c r="W1" s="408" t="s">
        <v>34</v>
      </c>
      <c r="X1" s="408"/>
      <c r="Y1" s="408"/>
      <c r="Z1" s="236"/>
      <c r="AA1" s="408" t="s">
        <v>35</v>
      </c>
      <c r="AB1" s="408"/>
      <c r="AC1" s="408"/>
      <c r="AD1" s="236"/>
      <c r="AE1" s="408" t="s">
        <v>36</v>
      </c>
      <c r="AF1" s="408"/>
      <c r="AG1" s="408"/>
      <c r="AH1" s="236"/>
      <c r="AI1" s="408" t="s">
        <v>37</v>
      </c>
      <c r="AJ1" s="408"/>
      <c r="AK1" s="408"/>
      <c r="AL1" s="236"/>
      <c r="AM1" s="408" t="s">
        <v>38</v>
      </c>
      <c r="AN1" s="408"/>
      <c r="AO1" s="408"/>
      <c r="AP1" s="236"/>
      <c r="AQ1" s="408" t="s">
        <v>39</v>
      </c>
      <c r="AR1" s="408"/>
      <c r="AS1" s="408"/>
      <c r="AT1" s="236"/>
      <c r="AU1" s="408" t="s">
        <v>40</v>
      </c>
      <c r="AV1" s="408"/>
      <c r="AW1" s="408"/>
      <c r="AX1" s="236"/>
      <c r="AY1" s="408" t="s">
        <v>74</v>
      </c>
      <c r="AZ1" s="408"/>
      <c r="BA1" s="409"/>
    </row>
    <row r="2" spans="2:55">
      <c r="B2" s="189"/>
      <c r="C2" s="4" t="s">
        <v>29</v>
      </c>
      <c r="D2" s="4"/>
      <c r="E2" s="4"/>
      <c r="F2" s="4"/>
      <c r="G2" s="398"/>
      <c r="H2" s="398"/>
      <c r="I2" s="398"/>
      <c r="J2" s="237"/>
      <c r="K2" s="398"/>
      <c r="L2" s="398"/>
      <c r="M2" s="398"/>
      <c r="N2" s="52"/>
      <c r="O2" s="398"/>
      <c r="P2" s="398"/>
      <c r="Q2" s="398"/>
      <c r="R2" s="52"/>
      <c r="S2" s="398"/>
      <c r="T2" s="398"/>
      <c r="U2" s="398"/>
      <c r="V2" s="52"/>
      <c r="W2" s="398"/>
      <c r="X2" s="398"/>
      <c r="Y2" s="398"/>
      <c r="Z2" s="52"/>
      <c r="AA2" s="398"/>
      <c r="AB2" s="398"/>
      <c r="AC2" s="398"/>
      <c r="AD2" s="52"/>
      <c r="AE2" s="398"/>
      <c r="AF2" s="398"/>
      <c r="AG2" s="398"/>
      <c r="AH2" s="52"/>
      <c r="AI2" s="398"/>
      <c r="AJ2" s="398"/>
      <c r="AK2" s="398"/>
      <c r="AL2" s="52"/>
      <c r="AM2" s="398"/>
      <c r="AN2" s="398"/>
      <c r="AO2" s="398"/>
      <c r="AP2" s="52"/>
      <c r="AQ2" s="398"/>
      <c r="AR2" s="398"/>
      <c r="AS2" s="398"/>
      <c r="AT2" s="52"/>
      <c r="AU2" s="398"/>
      <c r="AV2" s="398"/>
      <c r="AW2" s="398"/>
      <c r="AX2" s="52"/>
      <c r="AY2" s="398"/>
      <c r="AZ2" s="398"/>
      <c r="BA2" s="410"/>
    </row>
    <row r="3" spans="2:55">
      <c r="B3" s="189" t="s">
        <v>72</v>
      </c>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190"/>
    </row>
    <row r="4" spans="2:55">
      <c r="B4" s="189">
        <v>1</v>
      </c>
      <c r="C4" s="4">
        <v>0.14774436090225562</v>
      </c>
      <c r="D4" s="33">
        <f t="shared" ref="D4:D13" si="0">PERCENTRANK(C$4:C$13,C4)</f>
        <v>1</v>
      </c>
      <c r="E4" s="4"/>
      <c r="F4" s="4"/>
      <c r="G4" s="4">
        <v>3.3458646616541354E-2</v>
      </c>
      <c r="H4" s="33">
        <f t="shared" ref="H4:H13" si="1">PERCENTRANK(G$4:G$13,G4)</f>
        <v>1</v>
      </c>
      <c r="I4" s="4"/>
      <c r="J4" s="4"/>
      <c r="K4" s="4">
        <v>4.4736842105263158E-2</v>
      </c>
      <c r="L4" s="33">
        <f t="shared" ref="L4:L13" si="2">PERCENTRANK(K$4:K$13,K4)</f>
        <v>0.33300000000000002</v>
      </c>
      <c r="M4" s="4"/>
      <c r="N4" s="4"/>
      <c r="O4" s="4">
        <v>0.20225563909774436</v>
      </c>
      <c r="P4" s="33">
        <f>PERCENTRANK(O$4:O$13,O4)</f>
        <v>1</v>
      </c>
      <c r="Q4" s="4"/>
      <c r="R4" s="4"/>
      <c r="S4" s="4">
        <v>6.3157894736842107E-2</v>
      </c>
      <c r="T4" s="33">
        <f>PERCENTRANK(S$4:S$13,S4)</f>
        <v>0.111</v>
      </c>
      <c r="U4" s="4"/>
      <c r="V4" s="4"/>
      <c r="W4" s="4">
        <v>1.0526315789473684E-2</v>
      </c>
      <c r="X4" s="33">
        <f>PERCENTRANK(W$4:W$13,W4)</f>
        <v>0.111</v>
      </c>
      <c r="Y4" s="4"/>
      <c r="Z4" s="4"/>
      <c r="AA4" s="4">
        <v>0.12142857142857141</v>
      </c>
      <c r="AB4" s="33">
        <f>PERCENTRANK(AA$4:AA$13,AA4)</f>
        <v>0.222</v>
      </c>
      <c r="AC4" s="4"/>
      <c r="AD4" s="4"/>
      <c r="AE4" s="4">
        <v>3.9473684210526314E-2</v>
      </c>
      <c r="AF4" s="33">
        <f>PERCENTRANK(AE$4:AE$13,AE4)</f>
        <v>0.77700000000000002</v>
      </c>
      <c r="AG4" s="4"/>
      <c r="AH4" s="4"/>
      <c r="AI4" s="4">
        <v>0.11052631578947368</v>
      </c>
      <c r="AJ4" s="33">
        <f>PERCENTRANK(AI$4:AI$13,AI4)</f>
        <v>0</v>
      </c>
      <c r="AK4" s="4"/>
      <c r="AL4" s="4"/>
      <c r="AM4" s="4">
        <v>3.7593984962406013E-3</v>
      </c>
      <c r="AN4" s="33">
        <f>PERCENTRANK(AM$4:AM$13,AM4)</f>
        <v>0</v>
      </c>
      <c r="AO4" s="4"/>
      <c r="AP4" s="4"/>
      <c r="AQ4" s="4">
        <v>7.2932330827067668E-2</v>
      </c>
      <c r="AR4" s="33">
        <f>PERCENTRANK(AQ$4:AQ$13,AQ4)</f>
        <v>0</v>
      </c>
      <c r="AS4" s="4"/>
      <c r="AT4" s="4"/>
      <c r="AU4" s="4">
        <v>6.3909774436090222E-2</v>
      </c>
      <c r="AV4" s="33">
        <f>PERCENTRANK(AU$4:AU$13,AU4)</f>
        <v>0</v>
      </c>
      <c r="AW4" s="4"/>
      <c r="AX4" s="4"/>
      <c r="AY4" s="4">
        <v>8.6090225563909772E-2</v>
      </c>
      <c r="AZ4" s="33">
        <f>PERCENTRANK(AY$4:AY$13,AY4)</f>
        <v>0</v>
      </c>
      <c r="BA4" s="190"/>
      <c r="BC4" s="9"/>
    </row>
    <row r="5" spans="2:55">
      <c r="B5" s="189">
        <v>2</v>
      </c>
      <c r="C5" s="4">
        <v>0.14009243212016176</v>
      </c>
      <c r="D5" s="33">
        <f t="shared" si="0"/>
        <v>0.88800000000000001</v>
      </c>
      <c r="E5" s="4"/>
      <c r="F5" s="4"/>
      <c r="G5" s="4">
        <v>2.801848642403235E-2</v>
      </c>
      <c r="H5" s="33">
        <f t="shared" si="1"/>
        <v>0.88800000000000001</v>
      </c>
      <c r="I5" s="4"/>
      <c r="J5" s="4"/>
      <c r="K5" s="4">
        <v>4.7949162333911041E-2</v>
      </c>
      <c r="L5" s="33">
        <f t="shared" si="2"/>
        <v>0.77700000000000002</v>
      </c>
      <c r="M5" s="4"/>
      <c r="N5" s="4"/>
      <c r="O5" s="4">
        <v>0.18833044482957828</v>
      </c>
      <c r="P5" s="33">
        <f t="shared" ref="P5:P13" si="3">PERCENTRANK(O$4:O$13,O5)</f>
        <v>0.88800000000000001</v>
      </c>
      <c r="Q5" s="4"/>
      <c r="R5" s="4"/>
      <c r="S5" s="4">
        <v>6.7302137492778746E-2</v>
      </c>
      <c r="T5" s="33">
        <f t="shared" ref="T5:T13" si="4">PERCENTRANK(S$4:S$13,S5)</f>
        <v>0.55500000000000005</v>
      </c>
      <c r="U5" s="4"/>
      <c r="V5" s="4"/>
      <c r="W5" s="4">
        <v>1.2998266897746967E-2</v>
      </c>
      <c r="X5" s="33">
        <f t="shared" ref="X5:X13" si="5">PERCENTRANK(W$4:W$13,W5)</f>
        <v>0.44400000000000001</v>
      </c>
      <c r="Y5" s="4"/>
      <c r="Z5" s="4"/>
      <c r="AA5" s="4">
        <v>0.10774119006354708</v>
      </c>
      <c r="AB5" s="33">
        <f t="shared" ref="AB5:AB13" si="6">PERCENTRANK(AA$4:AA$13,AA5)</f>
        <v>0</v>
      </c>
      <c r="AC5" s="4"/>
      <c r="AD5" s="4"/>
      <c r="AE5" s="4">
        <v>3.9572501444251874E-2</v>
      </c>
      <c r="AF5" s="33">
        <f t="shared" ref="AF5:AF13" si="7">PERCENTRANK(AE$4:AE$13,AE5)</f>
        <v>1</v>
      </c>
      <c r="AG5" s="4"/>
      <c r="AH5" s="4"/>
      <c r="AI5" s="4">
        <v>0.11265164644714039</v>
      </c>
      <c r="AJ5" s="33">
        <f t="shared" ref="AJ5:AJ13" si="8">PERCENTRANK(AI$4:AI$13,AI5)</f>
        <v>0.111</v>
      </c>
      <c r="AK5" s="4"/>
      <c r="AL5" s="4"/>
      <c r="AM5" s="4">
        <v>1.0687463893703062E-2</v>
      </c>
      <c r="AN5" s="33">
        <f t="shared" ref="AN5:AN13" si="9">PERCENTRANK(AM$4:AM$13,AM5)</f>
        <v>0.77700000000000002</v>
      </c>
      <c r="AO5" s="4"/>
      <c r="AP5" s="4"/>
      <c r="AQ5" s="4">
        <v>7.3367995378393988E-2</v>
      </c>
      <c r="AR5" s="33">
        <f t="shared" ref="AR5:AR13" si="10">PERCENTRANK(AQ$4:AQ$13,AQ5)</f>
        <v>0.111</v>
      </c>
      <c r="AS5" s="4"/>
      <c r="AT5" s="4"/>
      <c r="AU5" s="4">
        <v>7.4234546504910459E-2</v>
      </c>
      <c r="AV5" s="33">
        <f t="shared" ref="AV5:AV13" si="11">PERCENTRANK(AU$4:AU$13,AU5)</f>
        <v>0.44400000000000001</v>
      </c>
      <c r="AW5" s="4"/>
      <c r="AX5" s="4"/>
      <c r="AY5" s="4">
        <v>9.7053726169844035E-2</v>
      </c>
      <c r="AZ5" s="33">
        <f t="shared" ref="AZ5:AZ13" si="12">PERCENTRANK(AY$4:AY$13,AY5)</f>
        <v>0.222</v>
      </c>
      <c r="BA5" s="190"/>
      <c r="BC5" s="9"/>
    </row>
    <row r="6" spans="2:55">
      <c r="B6" s="189">
        <v>3</v>
      </c>
      <c r="C6" s="4">
        <v>0.13765495867768596</v>
      </c>
      <c r="D6" s="33">
        <f t="shared" si="0"/>
        <v>0.77700000000000002</v>
      </c>
      <c r="E6" s="4"/>
      <c r="F6" s="4"/>
      <c r="G6" s="4">
        <v>2.7634297520661155E-2</v>
      </c>
      <c r="H6" s="33">
        <f t="shared" si="1"/>
        <v>0.77700000000000002</v>
      </c>
      <c r="I6" s="4"/>
      <c r="J6" s="4"/>
      <c r="K6" s="4">
        <v>4.4679752066115706E-2</v>
      </c>
      <c r="L6" s="33">
        <f t="shared" si="2"/>
        <v>0.222</v>
      </c>
      <c r="M6" s="4"/>
      <c r="N6" s="4"/>
      <c r="O6" s="4">
        <v>0.18543388429752067</v>
      </c>
      <c r="P6" s="33">
        <f t="shared" si="3"/>
        <v>0.77700000000000002</v>
      </c>
      <c r="Q6" s="4"/>
      <c r="R6" s="4"/>
      <c r="S6" s="4">
        <v>6.5082644628099179E-2</v>
      </c>
      <c r="T6" s="33">
        <f t="shared" si="4"/>
        <v>0.44400000000000001</v>
      </c>
      <c r="U6" s="4"/>
      <c r="V6" s="4"/>
      <c r="W6" s="4">
        <v>1.4204545454545456E-2</v>
      </c>
      <c r="X6" s="33">
        <f t="shared" si="5"/>
        <v>0.55500000000000005</v>
      </c>
      <c r="Y6" s="4"/>
      <c r="Z6" s="4"/>
      <c r="AA6" s="4">
        <v>0.11389462809917356</v>
      </c>
      <c r="AB6" s="33">
        <f t="shared" si="6"/>
        <v>0.111</v>
      </c>
      <c r="AC6" s="4"/>
      <c r="AD6" s="4"/>
      <c r="AE6" s="4">
        <v>3.9514462809917356E-2</v>
      </c>
      <c r="AF6" s="33">
        <f t="shared" si="7"/>
        <v>0.88800000000000001</v>
      </c>
      <c r="AG6" s="4"/>
      <c r="AH6" s="4"/>
      <c r="AI6" s="4">
        <v>0.12370867768595041</v>
      </c>
      <c r="AJ6" s="33">
        <f t="shared" si="8"/>
        <v>0.222</v>
      </c>
      <c r="AK6" s="4"/>
      <c r="AL6" s="4"/>
      <c r="AM6" s="4">
        <v>3.8739669421487604E-3</v>
      </c>
      <c r="AN6" s="33">
        <f t="shared" si="9"/>
        <v>0.111</v>
      </c>
      <c r="AO6" s="4"/>
      <c r="AP6" s="4"/>
      <c r="AQ6" s="4">
        <v>7.9287190082644635E-2</v>
      </c>
      <c r="AR6" s="33">
        <f t="shared" si="10"/>
        <v>0.33300000000000002</v>
      </c>
      <c r="AS6" s="4"/>
      <c r="AT6" s="4"/>
      <c r="AU6" s="4">
        <v>6.9989669421487613E-2</v>
      </c>
      <c r="AV6" s="33">
        <f t="shared" si="11"/>
        <v>0.111</v>
      </c>
      <c r="AW6" s="4"/>
      <c r="AX6" s="4"/>
      <c r="AY6" s="4">
        <v>9.478305785123968E-2</v>
      </c>
      <c r="AZ6" s="33">
        <f t="shared" si="12"/>
        <v>0.111</v>
      </c>
      <c r="BA6" s="190"/>
      <c r="BC6" s="9"/>
    </row>
    <row r="7" spans="2:55">
      <c r="B7" s="189">
        <v>4</v>
      </c>
      <c r="C7" s="4">
        <v>0.12317277737838485</v>
      </c>
      <c r="D7" s="33">
        <f t="shared" si="0"/>
        <v>0.66600000000000004</v>
      </c>
      <c r="E7" s="4"/>
      <c r="F7" s="4"/>
      <c r="G7" s="4">
        <v>2.372393961179008E-2</v>
      </c>
      <c r="H7" s="33">
        <f t="shared" si="1"/>
        <v>0.55500000000000005</v>
      </c>
      <c r="I7" s="4"/>
      <c r="J7" s="4"/>
      <c r="K7" s="4">
        <v>4.6010064701653482E-2</v>
      </c>
      <c r="L7" s="33">
        <f t="shared" si="2"/>
        <v>0.55500000000000005</v>
      </c>
      <c r="M7" s="4"/>
      <c r="N7" s="4"/>
      <c r="O7" s="4">
        <v>0.16223340522405943</v>
      </c>
      <c r="P7" s="33">
        <f t="shared" si="3"/>
        <v>0.66600000000000004</v>
      </c>
      <c r="Q7" s="4"/>
      <c r="R7" s="4"/>
      <c r="S7" s="4">
        <v>6.1586388689192424E-2</v>
      </c>
      <c r="T7" s="33">
        <f t="shared" si="4"/>
        <v>0</v>
      </c>
      <c r="U7" s="4"/>
      <c r="V7" s="4"/>
      <c r="W7" s="4">
        <v>1.6295231248502275E-2</v>
      </c>
      <c r="X7" s="33">
        <f t="shared" si="5"/>
        <v>1</v>
      </c>
      <c r="Y7" s="4"/>
      <c r="Z7" s="4"/>
      <c r="AA7" s="4">
        <v>0.13563383656841602</v>
      </c>
      <c r="AB7" s="33">
        <f t="shared" si="6"/>
        <v>0.44400000000000001</v>
      </c>
      <c r="AC7" s="4"/>
      <c r="AD7" s="4"/>
      <c r="AE7" s="4">
        <v>3.5945363048166784E-2</v>
      </c>
      <c r="AF7" s="33">
        <f t="shared" si="7"/>
        <v>0.66600000000000004</v>
      </c>
      <c r="AG7" s="4"/>
      <c r="AH7" s="4"/>
      <c r="AI7" s="4">
        <v>0.12796549245147376</v>
      </c>
      <c r="AJ7" s="33">
        <f t="shared" si="8"/>
        <v>0.44400000000000001</v>
      </c>
      <c r="AK7" s="4"/>
      <c r="AL7" s="4"/>
      <c r="AM7" s="4">
        <v>8.1476156242511373E-3</v>
      </c>
      <c r="AN7" s="33">
        <f t="shared" si="9"/>
        <v>0.55500000000000005</v>
      </c>
      <c r="AO7" s="4"/>
      <c r="AP7" s="4"/>
      <c r="AQ7" s="4">
        <v>7.7402348430385806E-2</v>
      </c>
      <c r="AR7" s="33">
        <f t="shared" si="10"/>
        <v>0.222</v>
      </c>
      <c r="AS7" s="4"/>
      <c r="AT7" s="4"/>
      <c r="AU7" s="4">
        <v>7.3807812125569139E-2</v>
      </c>
      <c r="AV7" s="33">
        <f t="shared" si="11"/>
        <v>0.33300000000000002</v>
      </c>
      <c r="AW7" s="4"/>
      <c r="AX7" s="4"/>
      <c r="AY7" s="4">
        <v>0.10855499640546369</v>
      </c>
      <c r="AZ7" s="33">
        <f t="shared" si="12"/>
        <v>0.33300000000000002</v>
      </c>
      <c r="BA7" s="190"/>
      <c r="BC7" s="9"/>
    </row>
    <row r="8" spans="2:55">
      <c r="B8" s="189">
        <v>5</v>
      </c>
      <c r="C8" s="4">
        <v>0.11931119311193113</v>
      </c>
      <c r="D8" s="33">
        <f t="shared" si="0"/>
        <v>0.55500000000000005</v>
      </c>
      <c r="E8" s="4"/>
      <c r="F8" s="4"/>
      <c r="G8" s="4">
        <v>2.275522755227552E-2</v>
      </c>
      <c r="H8" s="33">
        <f t="shared" si="1"/>
        <v>0.44400000000000001</v>
      </c>
      <c r="I8" s="4"/>
      <c r="J8" s="4"/>
      <c r="K8" s="4">
        <v>4.8585485854858543E-2</v>
      </c>
      <c r="L8" s="33">
        <f t="shared" si="2"/>
        <v>0.88800000000000001</v>
      </c>
      <c r="M8" s="4"/>
      <c r="N8" s="4"/>
      <c r="O8" s="4">
        <v>0.14555145551455514</v>
      </c>
      <c r="P8" s="33">
        <f t="shared" si="3"/>
        <v>0.55500000000000005</v>
      </c>
      <c r="Q8" s="4"/>
      <c r="R8" s="4"/>
      <c r="S8" s="4">
        <v>7.216072160721608E-2</v>
      </c>
      <c r="T8" s="33">
        <f t="shared" si="4"/>
        <v>0.66600000000000004</v>
      </c>
      <c r="U8" s="4"/>
      <c r="V8" s="4"/>
      <c r="W8" s="4">
        <v>1.6195161951619515E-2</v>
      </c>
      <c r="X8" s="33">
        <f t="shared" si="5"/>
        <v>0.88800000000000001</v>
      </c>
      <c r="Y8" s="4"/>
      <c r="Z8" s="4"/>
      <c r="AA8" s="4">
        <v>0.13550635506355063</v>
      </c>
      <c r="AB8" s="33">
        <f t="shared" si="6"/>
        <v>0.33300000000000002</v>
      </c>
      <c r="AC8" s="4"/>
      <c r="AD8" s="4"/>
      <c r="AE8" s="4">
        <v>3.4235342353423535E-2</v>
      </c>
      <c r="AF8" s="33">
        <f t="shared" si="7"/>
        <v>0.55500000000000005</v>
      </c>
      <c r="AG8" s="4"/>
      <c r="AH8" s="4"/>
      <c r="AI8" s="4">
        <v>0.12689626896268963</v>
      </c>
      <c r="AJ8" s="33">
        <f t="shared" si="8"/>
        <v>0.33300000000000002</v>
      </c>
      <c r="AK8" s="4"/>
      <c r="AL8" s="4"/>
      <c r="AM8" s="4">
        <v>5.535055350553506E-3</v>
      </c>
      <c r="AN8" s="33">
        <f t="shared" si="9"/>
        <v>0.33300000000000002</v>
      </c>
      <c r="AO8" s="4"/>
      <c r="AP8" s="4"/>
      <c r="AQ8" s="4">
        <v>7.9540795407954071E-2</v>
      </c>
      <c r="AR8" s="33">
        <f t="shared" si="10"/>
        <v>0.44400000000000001</v>
      </c>
      <c r="AS8" s="4"/>
      <c r="AT8" s="4"/>
      <c r="AU8" s="4">
        <v>7.154571545715456E-2</v>
      </c>
      <c r="AV8" s="33">
        <f t="shared" si="11"/>
        <v>0.222</v>
      </c>
      <c r="AW8" s="4"/>
      <c r="AX8" s="4"/>
      <c r="AY8" s="4">
        <v>0.12197621976219762</v>
      </c>
      <c r="AZ8" s="33">
        <f t="shared" si="12"/>
        <v>0.44400000000000001</v>
      </c>
      <c r="BA8" s="190"/>
      <c r="BC8" s="9"/>
    </row>
    <row r="9" spans="2:55">
      <c r="B9" s="189">
        <v>6</v>
      </c>
      <c r="C9" s="4">
        <v>0.10976761760816174</v>
      </c>
      <c r="D9" s="33">
        <f t="shared" si="0"/>
        <v>0.44400000000000001</v>
      </c>
      <c r="E9" s="4"/>
      <c r="F9" s="4"/>
      <c r="G9" s="4">
        <v>2.3993954279236729E-2</v>
      </c>
      <c r="H9" s="33">
        <f t="shared" si="1"/>
        <v>0.66600000000000004</v>
      </c>
      <c r="I9" s="4"/>
      <c r="J9" s="4"/>
      <c r="K9" s="4">
        <v>4.5342905724541853E-2</v>
      </c>
      <c r="L9" s="33">
        <f t="shared" si="2"/>
        <v>0.44400000000000001</v>
      </c>
      <c r="M9" s="4"/>
      <c r="N9" s="4"/>
      <c r="O9" s="4">
        <v>0.1269601360287172</v>
      </c>
      <c r="P9" s="33">
        <f t="shared" si="3"/>
        <v>0.33300000000000002</v>
      </c>
      <c r="Q9" s="4"/>
      <c r="R9" s="4"/>
      <c r="S9" s="4">
        <v>7.2548649159266954E-2</v>
      </c>
      <c r="T9" s="33">
        <f t="shared" si="4"/>
        <v>0.77700000000000002</v>
      </c>
      <c r="U9" s="4"/>
      <c r="V9" s="4"/>
      <c r="W9" s="4">
        <v>1.5114301908180618E-2</v>
      </c>
      <c r="X9" s="33">
        <f t="shared" si="5"/>
        <v>0.77700000000000002</v>
      </c>
      <c r="Y9" s="4"/>
      <c r="Z9" s="4"/>
      <c r="AA9" s="4">
        <v>0.14717551483090877</v>
      </c>
      <c r="AB9" s="33">
        <f t="shared" si="6"/>
        <v>0.55500000000000005</v>
      </c>
      <c r="AC9" s="4"/>
      <c r="AD9" s="4"/>
      <c r="AE9" s="4">
        <v>3.3251464197997363E-2</v>
      </c>
      <c r="AF9" s="33">
        <f t="shared" si="7"/>
        <v>0.44400000000000001</v>
      </c>
      <c r="AG9" s="4"/>
      <c r="AH9" s="4"/>
      <c r="AI9" s="4">
        <v>0.13073871150576236</v>
      </c>
      <c r="AJ9" s="33">
        <f t="shared" si="8"/>
        <v>0.66600000000000004</v>
      </c>
      <c r="AK9" s="4"/>
      <c r="AL9" s="4"/>
      <c r="AM9" s="4">
        <v>6.6125070848290198E-3</v>
      </c>
      <c r="AN9" s="33">
        <f t="shared" si="9"/>
        <v>0.44400000000000001</v>
      </c>
      <c r="AO9" s="4"/>
      <c r="AP9" s="4"/>
      <c r="AQ9" s="4">
        <v>8.841866616285661E-2</v>
      </c>
      <c r="AR9" s="33">
        <f t="shared" si="10"/>
        <v>0.55500000000000005</v>
      </c>
      <c r="AS9" s="4"/>
      <c r="AT9" s="4"/>
      <c r="AU9" s="4">
        <v>7.5571509540903081E-2</v>
      </c>
      <c r="AV9" s="33">
        <f t="shared" si="11"/>
        <v>0.55500000000000005</v>
      </c>
      <c r="AW9" s="4"/>
      <c r="AX9" s="4"/>
      <c r="AY9" s="4">
        <v>0.1250708482901946</v>
      </c>
      <c r="AZ9" s="33">
        <f t="shared" si="12"/>
        <v>0.55500000000000005</v>
      </c>
      <c r="BA9" s="190"/>
      <c r="BC9" s="9"/>
    </row>
    <row r="10" spans="2:55">
      <c r="B10" s="189">
        <v>7</v>
      </c>
      <c r="C10" s="4">
        <v>0.10457198443579767</v>
      </c>
      <c r="D10" s="33">
        <f t="shared" si="0"/>
        <v>0.33300000000000002</v>
      </c>
      <c r="E10" s="4"/>
      <c r="F10" s="4"/>
      <c r="G10" s="4">
        <v>1.8806744487678339E-2</v>
      </c>
      <c r="H10" s="33">
        <f t="shared" si="1"/>
        <v>0.222</v>
      </c>
      <c r="I10" s="4"/>
      <c r="J10" s="4"/>
      <c r="K10" s="4">
        <v>4.7016861219195856E-2</v>
      </c>
      <c r="L10" s="33">
        <f t="shared" si="2"/>
        <v>0.66600000000000004</v>
      </c>
      <c r="M10" s="4"/>
      <c r="N10" s="4"/>
      <c r="O10" s="4">
        <v>0.12905317769131</v>
      </c>
      <c r="P10" s="33">
        <f t="shared" si="3"/>
        <v>0.44400000000000001</v>
      </c>
      <c r="Q10" s="4"/>
      <c r="R10" s="4"/>
      <c r="S10" s="4">
        <v>6.5012970168612197E-2</v>
      </c>
      <c r="T10" s="33">
        <f t="shared" si="4"/>
        <v>0.33300000000000002</v>
      </c>
      <c r="U10" s="4"/>
      <c r="V10" s="4"/>
      <c r="W10" s="4">
        <v>1.2970168612191959E-2</v>
      </c>
      <c r="X10" s="33">
        <f t="shared" si="5"/>
        <v>0.33300000000000002</v>
      </c>
      <c r="Y10" s="4"/>
      <c r="Z10" s="4"/>
      <c r="AA10" s="4">
        <v>0.15353437094682232</v>
      </c>
      <c r="AB10" s="33">
        <f t="shared" si="6"/>
        <v>0.77700000000000002</v>
      </c>
      <c r="AC10" s="4"/>
      <c r="AD10" s="4"/>
      <c r="AE10" s="4">
        <v>3.0317769130998703E-2</v>
      </c>
      <c r="AF10" s="33">
        <f t="shared" si="7"/>
        <v>0.33300000000000002</v>
      </c>
      <c r="AG10" s="4"/>
      <c r="AH10" s="4"/>
      <c r="AI10" s="4">
        <v>0.13310635538261997</v>
      </c>
      <c r="AJ10" s="33">
        <f t="shared" si="8"/>
        <v>0.88800000000000001</v>
      </c>
      <c r="AK10" s="4"/>
      <c r="AL10" s="4"/>
      <c r="AM10" s="4">
        <v>4.8638132295719845E-3</v>
      </c>
      <c r="AN10" s="33">
        <f t="shared" si="9"/>
        <v>0.222</v>
      </c>
      <c r="AO10" s="4"/>
      <c r="AP10" s="4"/>
      <c r="AQ10" s="4">
        <v>9.5979247730220499E-2</v>
      </c>
      <c r="AR10" s="33">
        <f t="shared" si="10"/>
        <v>0.88800000000000001</v>
      </c>
      <c r="AS10" s="4"/>
      <c r="AT10" s="4"/>
      <c r="AU10" s="4">
        <v>7.6199740596627763E-2</v>
      </c>
      <c r="AV10" s="33">
        <f t="shared" si="11"/>
        <v>0.66600000000000004</v>
      </c>
      <c r="AW10" s="4"/>
      <c r="AX10" s="4"/>
      <c r="AY10" s="4">
        <v>0.1284046692607004</v>
      </c>
      <c r="AZ10" s="33">
        <f t="shared" si="12"/>
        <v>0.66600000000000004</v>
      </c>
      <c r="BA10" s="190"/>
      <c r="BC10" s="9"/>
    </row>
    <row r="11" spans="2:55">
      <c r="B11" s="189">
        <v>8</v>
      </c>
      <c r="C11" s="4">
        <v>9.5273155647180086E-2</v>
      </c>
      <c r="D11" s="33">
        <f t="shared" si="0"/>
        <v>0.222</v>
      </c>
      <c r="E11" s="4"/>
      <c r="F11" s="4"/>
      <c r="G11" s="4">
        <v>1.8553968487704315E-2</v>
      </c>
      <c r="H11" s="33">
        <f t="shared" si="1"/>
        <v>0.111</v>
      </c>
      <c r="I11" s="4"/>
      <c r="J11" s="4"/>
      <c r="K11" s="4">
        <v>5.0802532763952288E-2</v>
      </c>
      <c r="L11" s="33">
        <f t="shared" si="2"/>
        <v>1</v>
      </c>
      <c r="M11" s="4"/>
      <c r="N11" s="4"/>
      <c r="O11" s="4">
        <v>0.10911500515388012</v>
      </c>
      <c r="P11" s="33">
        <f t="shared" si="3"/>
        <v>0.222</v>
      </c>
      <c r="Q11" s="4"/>
      <c r="R11" s="4"/>
      <c r="S11" s="4">
        <v>6.4055367398026794E-2</v>
      </c>
      <c r="T11" s="33">
        <f t="shared" si="4"/>
        <v>0.222</v>
      </c>
      <c r="U11" s="4"/>
      <c r="V11" s="4"/>
      <c r="W11" s="4">
        <v>9.7187453983213073E-3</v>
      </c>
      <c r="X11" s="33">
        <f t="shared" si="5"/>
        <v>0</v>
      </c>
      <c r="Y11" s="4"/>
      <c r="Z11" s="4"/>
      <c r="AA11" s="4">
        <v>0.16197908997202179</v>
      </c>
      <c r="AB11" s="33">
        <f t="shared" si="6"/>
        <v>1</v>
      </c>
      <c r="AC11" s="4"/>
      <c r="AD11" s="4"/>
      <c r="AE11" s="4">
        <v>2.9745251067589455E-2</v>
      </c>
      <c r="AF11" s="33">
        <f t="shared" si="7"/>
        <v>0.222</v>
      </c>
      <c r="AG11" s="4"/>
      <c r="AH11" s="4"/>
      <c r="AI11" s="4">
        <v>0.13046679428655572</v>
      </c>
      <c r="AJ11" s="33">
        <f t="shared" si="8"/>
        <v>0.55500000000000005</v>
      </c>
      <c r="AK11" s="4"/>
      <c r="AL11" s="4"/>
      <c r="AM11" s="4">
        <v>1.2663819761448975E-2</v>
      </c>
      <c r="AN11" s="33">
        <f t="shared" si="9"/>
        <v>0.88800000000000001</v>
      </c>
      <c r="AO11" s="4"/>
      <c r="AP11" s="4"/>
      <c r="AQ11" s="4">
        <v>9.2769842438521571E-2</v>
      </c>
      <c r="AR11" s="33">
        <f t="shared" si="10"/>
        <v>0.66600000000000004</v>
      </c>
      <c r="AS11" s="4"/>
      <c r="AT11" s="4"/>
      <c r="AU11" s="4">
        <v>8.1136798704167276E-2</v>
      </c>
      <c r="AV11" s="33">
        <f t="shared" si="11"/>
        <v>1</v>
      </c>
      <c r="AW11" s="4"/>
      <c r="AX11" s="4"/>
      <c r="AY11" s="4">
        <v>0.14371962892063023</v>
      </c>
      <c r="AZ11" s="33">
        <f t="shared" si="12"/>
        <v>0.88800000000000001</v>
      </c>
      <c r="BA11" s="190"/>
      <c r="BC11" s="9"/>
    </row>
    <row r="12" spans="2:55">
      <c r="B12" s="189">
        <v>9</v>
      </c>
      <c r="C12" s="4">
        <v>8.7011033099297905E-2</v>
      </c>
      <c r="D12" s="33">
        <f t="shared" si="0"/>
        <v>0.111</v>
      </c>
      <c r="E12" s="4"/>
      <c r="F12" s="4"/>
      <c r="G12" s="4">
        <v>2.093781344032096E-2</v>
      </c>
      <c r="H12" s="33">
        <f t="shared" si="1"/>
        <v>0.33300000000000002</v>
      </c>
      <c r="I12" s="4"/>
      <c r="J12" s="4"/>
      <c r="K12" s="4">
        <v>4.4132397191574725E-2</v>
      </c>
      <c r="L12" s="33">
        <f t="shared" si="2"/>
        <v>0.111</v>
      </c>
      <c r="M12" s="4"/>
      <c r="N12" s="4"/>
      <c r="O12" s="4">
        <v>0.10105315947843529</v>
      </c>
      <c r="P12" s="33">
        <f t="shared" si="3"/>
        <v>0.111</v>
      </c>
      <c r="Q12" s="4"/>
      <c r="R12" s="4"/>
      <c r="S12" s="4">
        <v>7.5351053159478432E-2</v>
      </c>
      <c r="T12" s="33">
        <f t="shared" si="4"/>
        <v>0.88800000000000001</v>
      </c>
      <c r="U12" s="4"/>
      <c r="V12" s="4"/>
      <c r="W12" s="4">
        <v>1.4669007021063189E-2</v>
      </c>
      <c r="X12" s="33">
        <f t="shared" si="5"/>
        <v>0.66600000000000004</v>
      </c>
      <c r="Y12" s="4"/>
      <c r="Z12" s="4"/>
      <c r="AA12" s="4">
        <v>0.14994984954864593</v>
      </c>
      <c r="AB12" s="33">
        <f t="shared" si="6"/>
        <v>0.66600000000000004</v>
      </c>
      <c r="AC12" s="4"/>
      <c r="AD12" s="4"/>
      <c r="AE12" s="4">
        <v>2.6705115346038113E-2</v>
      </c>
      <c r="AF12" s="33">
        <f t="shared" si="7"/>
        <v>0.111</v>
      </c>
      <c r="AG12" s="4"/>
      <c r="AH12" s="4"/>
      <c r="AI12" s="4">
        <v>0.16173520561685054</v>
      </c>
      <c r="AJ12" s="33">
        <f t="shared" si="8"/>
        <v>1</v>
      </c>
      <c r="AK12" s="4"/>
      <c r="AL12" s="4"/>
      <c r="AM12" s="4">
        <v>1.0656970912738215E-2</v>
      </c>
      <c r="AN12" s="33">
        <f t="shared" si="9"/>
        <v>0.66600000000000004</v>
      </c>
      <c r="AO12" s="4"/>
      <c r="AP12" s="4"/>
      <c r="AQ12" s="4">
        <v>9.5787362086258779E-2</v>
      </c>
      <c r="AR12" s="33">
        <f t="shared" si="10"/>
        <v>0.77700000000000002</v>
      </c>
      <c r="AS12" s="4"/>
      <c r="AT12" s="4"/>
      <c r="AU12" s="4">
        <v>7.6604814443329991E-2</v>
      </c>
      <c r="AV12" s="33">
        <f t="shared" si="11"/>
        <v>0.77700000000000002</v>
      </c>
      <c r="AW12" s="4"/>
      <c r="AX12" s="4"/>
      <c r="AY12" s="4">
        <v>0.13540621865596789</v>
      </c>
      <c r="AZ12" s="33">
        <f t="shared" si="12"/>
        <v>0.77700000000000002</v>
      </c>
      <c r="BA12" s="190"/>
      <c r="BC12" s="9"/>
    </row>
    <row r="13" spans="2:55">
      <c r="B13" s="189">
        <v>10</v>
      </c>
      <c r="C13" s="4">
        <v>7.1400433326767779E-2</v>
      </c>
      <c r="D13" s="33">
        <f t="shared" si="0"/>
        <v>0</v>
      </c>
      <c r="E13" s="4"/>
      <c r="F13" s="4"/>
      <c r="G13" s="4">
        <v>1.5363403584794169E-2</v>
      </c>
      <c r="H13" s="33">
        <f t="shared" si="1"/>
        <v>0</v>
      </c>
      <c r="I13" s="4"/>
      <c r="J13" s="4"/>
      <c r="K13" s="4">
        <v>3.9393342525113256E-2</v>
      </c>
      <c r="L13" s="33">
        <f t="shared" si="2"/>
        <v>0</v>
      </c>
      <c r="M13" s="4"/>
      <c r="N13" s="4"/>
      <c r="O13" s="4">
        <v>9.3263738428205636E-2</v>
      </c>
      <c r="P13" s="33">
        <f t="shared" si="3"/>
        <v>0</v>
      </c>
      <c r="Q13" s="4"/>
      <c r="R13" s="4"/>
      <c r="S13" s="4">
        <v>8.3809336222178454E-2</v>
      </c>
      <c r="T13" s="33">
        <f t="shared" si="4"/>
        <v>1</v>
      </c>
      <c r="U13" s="4"/>
      <c r="V13" s="4"/>
      <c r="W13" s="4">
        <v>1.1325585975970061E-2</v>
      </c>
      <c r="X13" s="33">
        <f t="shared" si="5"/>
        <v>0.222</v>
      </c>
      <c r="Y13" s="4"/>
      <c r="Z13" s="4"/>
      <c r="AA13" s="4">
        <v>0.15649005318101242</v>
      </c>
      <c r="AB13" s="33">
        <f t="shared" si="6"/>
        <v>0.88800000000000001</v>
      </c>
      <c r="AC13" s="4"/>
      <c r="AD13" s="4"/>
      <c r="AE13" s="4">
        <v>2.2454205239314556E-2</v>
      </c>
      <c r="AF13" s="33">
        <f t="shared" si="7"/>
        <v>0</v>
      </c>
      <c r="AG13" s="4"/>
      <c r="AH13" s="4"/>
      <c r="AI13" s="4">
        <v>0.13246011424069332</v>
      </c>
      <c r="AJ13" s="33">
        <f t="shared" si="8"/>
        <v>0.77700000000000002</v>
      </c>
      <c r="AK13" s="4"/>
      <c r="AL13" s="4"/>
      <c r="AM13" s="4">
        <v>2.1173921607248375E-2</v>
      </c>
      <c r="AN13" s="33">
        <f t="shared" si="9"/>
        <v>1</v>
      </c>
      <c r="AO13" s="4"/>
      <c r="AP13" s="4"/>
      <c r="AQ13" s="4">
        <v>0.10705140831199528</v>
      </c>
      <c r="AR13" s="33">
        <f t="shared" si="10"/>
        <v>1</v>
      </c>
      <c r="AS13" s="4"/>
      <c r="AT13" s="4"/>
      <c r="AU13" s="4">
        <v>7.7801851487098686E-2</v>
      </c>
      <c r="AV13" s="33">
        <f t="shared" si="11"/>
        <v>0.88800000000000001</v>
      </c>
      <c r="AW13" s="4"/>
      <c r="AX13" s="4"/>
      <c r="AY13" s="4">
        <v>0.16830805593854639</v>
      </c>
      <c r="AZ13" s="33">
        <f t="shared" si="12"/>
        <v>1</v>
      </c>
      <c r="BA13" s="190"/>
      <c r="BC13" s="9"/>
    </row>
    <row r="14" spans="2:55">
      <c r="B14" s="189"/>
      <c r="C14" s="4">
        <f>AVERAGE(C4:C13)</f>
        <v>0.11359999463076245</v>
      </c>
      <c r="D14" s="4"/>
      <c r="E14" s="4"/>
      <c r="F14" s="4"/>
      <c r="G14" s="4">
        <f t="shared" ref="G14:AY14" si="13">AVERAGE(G4:G13)</f>
        <v>2.3324648200503496E-2</v>
      </c>
      <c r="H14" s="4"/>
      <c r="I14" s="4"/>
      <c r="J14" s="4"/>
      <c r="K14" s="4">
        <f t="shared" si="13"/>
        <v>4.5864934648617996E-2</v>
      </c>
      <c r="L14" s="4"/>
      <c r="M14" s="4"/>
      <c r="N14" s="4"/>
      <c r="O14" s="4">
        <f t="shared" si="13"/>
        <v>0.14432500457440059</v>
      </c>
      <c r="P14" s="4"/>
      <c r="Q14" s="4"/>
      <c r="R14" s="4"/>
      <c r="S14" s="4">
        <f t="shared" si="13"/>
        <v>6.9006716326169143E-2</v>
      </c>
      <c r="T14" s="4"/>
      <c r="U14" s="4"/>
      <c r="V14" s="4"/>
      <c r="W14" s="4">
        <f t="shared" si="13"/>
        <v>1.3401733025761503E-2</v>
      </c>
      <c r="X14" s="4"/>
      <c r="Y14" s="4"/>
      <c r="Z14" s="4"/>
      <c r="AA14" s="4">
        <f t="shared" si="13"/>
        <v>0.13833334597026697</v>
      </c>
      <c r="AB14" s="4"/>
      <c r="AC14" s="4"/>
      <c r="AD14" s="4"/>
      <c r="AE14" s="4">
        <f t="shared" si="13"/>
        <v>3.3121515884822407E-2</v>
      </c>
      <c r="AF14" s="4"/>
      <c r="AG14" s="4"/>
      <c r="AH14" s="4"/>
      <c r="AI14" s="4">
        <f t="shared" si="13"/>
        <v>0.12902555823692097</v>
      </c>
      <c r="AJ14" s="4"/>
      <c r="AK14" s="4"/>
      <c r="AL14" s="4"/>
      <c r="AM14" s="4">
        <f t="shared" si="13"/>
        <v>8.7974532902733629E-3</v>
      </c>
      <c r="AN14" s="4"/>
      <c r="AO14" s="4"/>
      <c r="AP14" s="4"/>
      <c r="AQ14" s="4">
        <f t="shared" si="13"/>
        <v>8.6253718685629893E-2</v>
      </c>
      <c r="AR14" s="4"/>
      <c r="AS14" s="4"/>
      <c r="AT14" s="4"/>
      <c r="AU14" s="4">
        <f t="shared" si="13"/>
        <v>7.4080223271733886E-2</v>
      </c>
      <c r="AV14" s="4"/>
      <c r="AW14" s="4"/>
      <c r="AX14" s="4"/>
      <c r="AY14" s="4">
        <f t="shared" si="13"/>
        <v>0.12093676468186942</v>
      </c>
      <c r="AZ14" s="4"/>
      <c r="BA14" s="190"/>
    </row>
    <row r="15" spans="2:55">
      <c r="B15" s="189" t="s">
        <v>76</v>
      </c>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190"/>
    </row>
    <row r="16" spans="2:55">
      <c r="B16" s="189" t="s">
        <v>77</v>
      </c>
      <c r="C16" s="238">
        <v>8.5406464250734573E-2</v>
      </c>
      <c r="D16" s="33">
        <f>PERCENTRANK(C$16:C$20,C16)</f>
        <v>0</v>
      </c>
      <c r="E16" s="4"/>
      <c r="F16" s="4"/>
      <c r="G16" s="238">
        <v>1.9588638589618023E-2</v>
      </c>
      <c r="H16" s="33">
        <f>PERCENTRANK(G$16:G$20,G16)</f>
        <v>0.25</v>
      </c>
      <c r="I16" s="4"/>
      <c r="J16" s="4"/>
      <c r="K16" s="238">
        <v>3.7414299706170426E-2</v>
      </c>
      <c r="L16" s="33">
        <f>PERCENTRANK(K$16:K$20,K16)</f>
        <v>0.25</v>
      </c>
      <c r="M16" s="4"/>
      <c r="N16" s="4"/>
      <c r="O16" s="238">
        <v>0.23996082272282077</v>
      </c>
      <c r="P16" s="33">
        <f>PERCENTRANK(O$16:O$20,O16)</f>
        <v>1</v>
      </c>
      <c r="Q16" s="4"/>
      <c r="R16" s="4"/>
      <c r="S16" s="238">
        <v>5.7002938295788445E-2</v>
      </c>
      <c r="T16" s="33">
        <f>PERCENTRANK(S$16:S$20,S16)</f>
        <v>0</v>
      </c>
      <c r="U16" s="4"/>
      <c r="V16" s="4"/>
      <c r="W16" s="238">
        <v>5.0930460333006855E-3</v>
      </c>
      <c r="X16" s="33">
        <f>PERCENTRANK(W$16:W$20,W16)</f>
        <v>0</v>
      </c>
      <c r="Y16" s="4"/>
      <c r="Z16" s="4"/>
      <c r="AA16" s="238">
        <v>0.13437806072477962</v>
      </c>
      <c r="AB16" s="33">
        <f>PERCENTRANK(AA$16:AA$20,AA16)</f>
        <v>0.25</v>
      </c>
      <c r="AC16" s="4"/>
      <c r="AD16" s="4"/>
      <c r="AE16" s="238">
        <v>3.349657198824682E-2</v>
      </c>
      <c r="AF16" s="33">
        <f>PERCENTRANK(AE$16:AE$20,AE16)</f>
        <v>0.75</v>
      </c>
      <c r="AG16" s="4"/>
      <c r="AH16" s="4"/>
      <c r="AI16" s="239">
        <v>9.755142017629774E-2</v>
      </c>
      <c r="AJ16" s="33">
        <f>PERCENTRANK(AI$16:AI$20,AI16)</f>
        <v>0</v>
      </c>
      <c r="AK16" s="4"/>
      <c r="AL16" s="4"/>
      <c r="AM16" s="239">
        <v>1.2536728697355535E-2</v>
      </c>
      <c r="AN16" s="33">
        <f>PERCENTRANK(AM$16:AM$20,AM16)</f>
        <v>0.75</v>
      </c>
      <c r="AO16" s="4"/>
      <c r="AP16" s="4"/>
      <c r="AQ16" s="239">
        <v>0.10264446620959843</v>
      </c>
      <c r="AR16" s="33">
        <f>PERCENTRANK(AQ$16:AQ$20,AQ16)</f>
        <v>1</v>
      </c>
      <c r="AS16" s="4"/>
      <c r="AT16" s="4"/>
      <c r="AU16" s="239">
        <v>6.4250734573947102E-2</v>
      </c>
      <c r="AV16" s="33">
        <f>PERCENTRANK(AU$16:AU$20,AU16)</f>
        <v>0</v>
      </c>
      <c r="AW16" s="4"/>
      <c r="AX16" s="4"/>
      <c r="AY16" s="239">
        <v>0.11067580803134182</v>
      </c>
      <c r="AZ16" s="33">
        <f>PERCENTRANK(AY$16:AY$20,AY16)</f>
        <v>0.25</v>
      </c>
      <c r="BA16" s="190"/>
      <c r="BC16" s="9"/>
    </row>
    <row r="17" spans="2:55">
      <c r="B17" s="189" t="s">
        <v>53</v>
      </c>
      <c r="C17" s="238">
        <v>0.10256410256410255</v>
      </c>
      <c r="D17" s="33">
        <f>PERCENTRANK(C$16:C$20,C17)</f>
        <v>0.5</v>
      </c>
      <c r="E17" s="4"/>
      <c r="F17" s="33"/>
      <c r="G17" s="238">
        <v>1.8761726078799248E-2</v>
      </c>
      <c r="H17" s="33">
        <f>PERCENTRANK(G$16:G$20,G17)</f>
        <v>0</v>
      </c>
      <c r="I17" s="4"/>
      <c r="J17" s="33"/>
      <c r="K17" s="238">
        <v>4.9874921826141332E-2</v>
      </c>
      <c r="L17" s="33">
        <f>PERCENTRANK(K$16:K$20,K17)</f>
        <v>1</v>
      </c>
      <c r="M17" s="4"/>
      <c r="N17" s="33"/>
      <c r="O17" s="238">
        <v>0.13758599124452783</v>
      </c>
      <c r="P17" s="33">
        <f>PERCENTRANK(O$16:O$20,O17)</f>
        <v>0.5</v>
      </c>
      <c r="Q17" s="4"/>
      <c r="R17" s="4"/>
      <c r="S17" s="238">
        <v>6.0037523452157592E-2</v>
      </c>
      <c r="T17" s="33">
        <f>PERCENTRANK(S$16:S$20,S17)</f>
        <v>0.25</v>
      </c>
      <c r="U17" s="4"/>
      <c r="V17" s="4"/>
      <c r="W17" s="238">
        <v>9.6935584740462793E-3</v>
      </c>
      <c r="X17" s="33">
        <f>PERCENTRANK(W$16:W$20,W17)</f>
        <v>0.25</v>
      </c>
      <c r="Y17" s="4"/>
      <c r="Z17" s="4"/>
      <c r="AA17" s="238">
        <v>0.14759224515322078</v>
      </c>
      <c r="AB17" s="33">
        <f>PERCENTRANK(AA$16:AA$20,AA17)</f>
        <v>0.75</v>
      </c>
      <c r="AC17" s="4"/>
      <c r="AD17" s="4"/>
      <c r="AE17" s="238">
        <v>3.1894934333958722E-2</v>
      </c>
      <c r="AF17" s="33">
        <f>PERCENTRANK(AE$16:AE$20,AE17)</f>
        <v>0.5</v>
      </c>
      <c r="AG17" s="4"/>
      <c r="AH17" s="4"/>
      <c r="AI17" s="239">
        <v>0.11819887429643526</v>
      </c>
      <c r="AJ17" s="33">
        <f>PERCENTRANK(AI$16:AI$20,AI17)</f>
        <v>0.25</v>
      </c>
      <c r="AK17" s="4"/>
      <c r="AL17" s="4"/>
      <c r="AM17" s="239">
        <v>1.016260162601626E-2</v>
      </c>
      <c r="AN17" s="33">
        <f>PERCENTRANK(AM$16:AM$20,AM17)</f>
        <v>0.5</v>
      </c>
      <c r="AO17" s="4"/>
      <c r="AP17" s="4"/>
      <c r="AQ17" s="239">
        <v>8.896185115697311E-2</v>
      </c>
      <c r="AR17" s="33">
        <f>PERCENTRANK(AQ$16:AQ$20,AQ17)</f>
        <v>0.5</v>
      </c>
      <c r="AS17" s="4"/>
      <c r="AT17" s="4"/>
      <c r="AU17" s="239">
        <v>7.5203252032520318E-2</v>
      </c>
      <c r="AV17" s="33">
        <f>PERCENTRANK(AU$16:AU$20,AU17)</f>
        <v>0.5</v>
      </c>
      <c r="AW17" s="4"/>
      <c r="AX17" s="4"/>
      <c r="AY17" s="239">
        <v>0.14946841776110067</v>
      </c>
      <c r="AZ17" s="33">
        <f>PERCENTRANK(AY$16:AY$20,AY17)</f>
        <v>1</v>
      </c>
      <c r="BA17" s="190"/>
      <c r="BC17" s="9"/>
    </row>
    <row r="18" spans="2:55">
      <c r="B18" s="189" t="s">
        <v>54</v>
      </c>
      <c r="C18" s="238">
        <v>0.10204407537527946</v>
      </c>
      <c r="D18" s="33">
        <f>PERCENTRANK(C$16:C$20,C18)</f>
        <v>0.25</v>
      </c>
      <c r="E18" s="4"/>
      <c r="F18" s="33"/>
      <c r="G18" s="238">
        <v>2.4273395081443626E-2</v>
      </c>
      <c r="H18" s="33">
        <f>PERCENTRANK(G$16:G$20,G18)</f>
        <v>0.75</v>
      </c>
      <c r="I18" s="4"/>
      <c r="J18" s="33"/>
      <c r="K18" s="238">
        <v>4.7748323219418708E-2</v>
      </c>
      <c r="L18" s="33">
        <f>PERCENTRANK(K$16:K$20,K18)</f>
        <v>0.75</v>
      </c>
      <c r="M18" s="4"/>
      <c r="N18" s="33"/>
      <c r="O18" s="238">
        <v>9.7572660491855631E-2</v>
      </c>
      <c r="P18" s="33">
        <f>PERCENTRANK(O$16:O$20,O18)</f>
        <v>0</v>
      </c>
      <c r="Q18" s="4"/>
      <c r="R18" s="4"/>
      <c r="S18" s="238">
        <v>8.0964548067710002E-2</v>
      </c>
      <c r="T18" s="33">
        <f>PERCENTRANK(S$16:S$20,S18)</f>
        <v>0.75</v>
      </c>
      <c r="U18" s="4"/>
      <c r="V18" s="4"/>
      <c r="W18" s="238">
        <v>1.5011178537208559E-2</v>
      </c>
      <c r="X18" s="33">
        <f>PERCENTRANK(W$16:W$20,W18)</f>
        <v>0.5</v>
      </c>
      <c r="Y18" s="4"/>
      <c r="Z18" s="4"/>
      <c r="AA18" s="238">
        <v>0.1521877994251038</v>
      </c>
      <c r="AB18" s="33">
        <f>PERCENTRANK(AA$16:AA$20,AA18)</f>
        <v>1</v>
      </c>
      <c r="AC18" s="4"/>
      <c r="AD18" s="4"/>
      <c r="AE18" s="238">
        <v>2.9223890130948577E-2</v>
      </c>
      <c r="AF18" s="33">
        <f>PERCENTRANK(AE$16:AE$20,AE18)</f>
        <v>0.25</v>
      </c>
      <c r="AG18" s="4"/>
      <c r="AH18" s="4"/>
      <c r="AI18" s="239">
        <v>0.14068987543915679</v>
      </c>
      <c r="AJ18" s="33">
        <f>PERCENTRANK(AI$16:AI$20,AI18)</f>
        <v>0.75</v>
      </c>
      <c r="AK18" s="4"/>
      <c r="AL18" s="4"/>
      <c r="AM18" s="239">
        <v>1.628872564675822E-2</v>
      </c>
      <c r="AN18" s="33">
        <f>PERCENTRANK(AM$16:AM$20,AM18)</f>
        <v>1</v>
      </c>
      <c r="AO18" s="4"/>
      <c r="AP18" s="4"/>
      <c r="AQ18" s="239">
        <v>9.5336953050143725E-2</v>
      </c>
      <c r="AR18" s="33">
        <f>PERCENTRANK(AQ$16:AQ$20,AQ18)</f>
        <v>0.75</v>
      </c>
      <c r="AS18" s="4"/>
      <c r="AT18" s="4"/>
      <c r="AU18" s="239">
        <v>7.6812519961673584E-2</v>
      </c>
      <c r="AV18" s="33">
        <f>PERCENTRANK(AU$16:AU$20,AU18)</f>
        <v>0.75</v>
      </c>
      <c r="AW18" s="4"/>
      <c r="AX18" s="4"/>
      <c r="AY18" s="239">
        <v>0.12200574896199297</v>
      </c>
      <c r="AZ18" s="33">
        <f>PERCENTRANK(AY$16:AY$20,AY18)</f>
        <v>0.75</v>
      </c>
      <c r="BA18" s="190"/>
      <c r="BC18" s="9"/>
    </row>
    <row r="19" spans="2:55">
      <c r="B19" s="189" t="s">
        <v>55</v>
      </c>
      <c r="C19" s="238">
        <v>0.11079602997771927</v>
      </c>
      <c r="D19" s="33">
        <f>PERCENTRANK(C$16:C$20,C19)</f>
        <v>0.75</v>
      </c>
      <c r="E19" s="4"/>
      <c r="F19" s="33"/>
      <c r="G19" s="238">
        <v>2.450881101883735E-2</v>
      </c>
      <c r="H19" s="33">
        <f>PERCENTRANK(G$16:G$20,G19)</f>
        <v>1</v>
      </c>
      <c r="I19" s="4"/>
      <c r="J19" s="33"/>
      <c r="K19" s="238">
        <v>3.8484909864290054E-2</v>
      </c>
      <c r="L19" s="33">
        <f>PERCENTRANK(K$16:K$20,K19)</f>
        <v>0.5</v>
      </c>
      <c r="M19" s="4"/>
      <c r="N19" s="33"/>
      <c r="O19" s="238">
        <v>0.11221389507798259</v>
      </c>
      <c r="P19" s="33">
        <f>PERCENTRANK(O$16:O$20,O19)</f>
        <v>0.25</v>
      </c>
      <c r="Q19" s="4"/>
      <c r="R19" s="4"/>
      <c r="S19" s="238">
        <v>7.7780028357302008E-2</v>
      </c>
      <c r="T19" s="33">
        <f>PERCENTRANK(S$16:S$20,S19)</f>
        <v>0.5</v>
      </c>
      <c r="U19" s="4"/>
      <c r="V19" s="4"/>
      <c r="W19" s="238">
        <v>1.9039902774964555E-2</v>
      </c>
      <c r="X19" s="33">
        <f>PERCENTRANK(W$16:W$20,W19)</f>
        <v>0.75</v>
      </c>
      <c r="Y19" s="4"/>
      <c r="Z19" s="4"/>
      <c r="AA19" s="238">
        <v>0.14482479238403889</v>
      </c>
      <c r="AB19" s="33">
        <f>PERCENTRANK(AA$16:AA$20,AA19)</f>
        <v>0.5</v>
      </c>
      <c r="AC19" s="4"/>
      <c r="AD19" s="4"/>
      <c r="AE19" s="238">
        <v>2.8559854162446829E-2</v>
      </c>
      <c r="AF19" s="33">
        <f>PERCENTRANK(AE$16:AE$20,AE19)</f>
        <v>0</v>
      </c>
      <c r="AG19" s="4"/>
      <c r="AH19" s="4"/>
      <c r="AI19" s="239">
        <v>0.17541016811829047</v>
      </c>
      <c r="AJ19" s="33">
        <f>PERCENTRANK(AI$16:AI$20,AI19)</f>
        <v>1</v>
      </c>
      <c r="AK19" s="4"/>
      <c r="AL19" s="4"/>
      <c r="AM19" s="239">
        <v>1.0127607859023698E-3</v>
      </c>
      <c r="AN19" s="33">
        <f>PERCENTRANK(AM$16:AM$20,AM19)</f>
        <v>0.25</v>
      </c>
      <c r="AO19" s="4"/>
      <c r="AP19" s="4"/>
      <c r="AQ19" s="239">
        <v>8.729997974478429E-2</v>
      </c>
      <c r="AR19" s="33">
        <f>PERCENTRANK(AQ$16:AQ$20,AQ19)</f>
        <v>0.25</v>
      </c>
      <c r="AS19" s="4"/>
      <c r="AT19" s="4"/>
      <c r="AU19" s="239">
        <v>7.271622442779016E-2</v>
      </c>
      <c r="AV19" s="33">
        <f>PERCENTRANK(AU$16:AU$20,AU19)</f>
        <v>0.25</v>
      </c>
      <c r="AW19" s="4"/>
      <c r="AX19" s="4"/>
      <c r="AY19" s="239">
        <v>0.10735264330565121</v>
      </c>
      <c r="AZ19" s="33">
        <f>PERCENTRANK(AY$16:AY$20,AY19)</f>
        <v>0</v>
      </c>
      <c r="BA19" s="190"/>
      <c r="BC19" s="9"/>
    </row>
    <row r="20" spans="2:55">
      <c r="B20" s="189" t="s">
        <v>78</v>
      </c>
      <c r="C20" s="238">
        <v>0.13645484949832776</v>
      </c>
      <c r="D20" s="33">
        <f>PERCENTRANK(C$16:C$20,C20)</f>
        <v>1</v>
      </c>
      <c r="E20" s="4"/>
      <c r="F20" s="33"/>
      <c r="G20" s="238">
        <v>2.1739130434782608E-2</v>
      </c>
      <c r="H20" s="33">
        <f>PERCENTRANK(G$16:G$20,G20)</f>
        <v>0.5</v>
      </c>
      <c r="I20" s="4"/>
      <c r="J20" s="33"/>
      <c r="K20" s="238">
        <v>3.2107023411371234E-2</v>
      </c>
      <c r="L20" s="33">
        <f>PERCENTRANK(K$16:K$20,K20)</f>
        <v>0</v>
      </c>
      <c r="M20" s="4"/>
      <c r="N20" s="33"/>
      <c r="O20" s="238">
        <v>0.14481605351170568</v>
      </c>
      <c r="P20" s="33">
        <f>PERCENTRANK(O$16:O$20,O20)</f>
        <v>0.75</v>
      </c>
      <c r="Q20" s="4"/>
      <c r="R20" s="4"/>
      <c r="S20" s="238">
        <v>9.0969899665551843E-2</v>
      </c>
      <c r="T20" s="33">
        <f>PERCENTRANK(S$16:S$20,S20)</f>
        <v>1</v>
      </c>
      <c r="U20" s="4"/>
      <c r="V20" s="4"/>
      <c r="W20" s="238">
        <v>2.3411371237458192E-2</v>
      </c>
      <c r="X20" s="33">
        <f>PERCENTRANK(W$16:W$20,W20)</f>
        <v>1</v>
      </c>
      <c r="Y20" s="4"/>
      <c r="Z20" s="4"/>
      <c r="AA20" s="238">
        <v>9.9331103678929764E-2</v>
      </c>
      <c r="AB20" s="33">
        <f>PERCENTRANK(AA$16:AA$20,AA20)</f>
        <v>0</v>
      </c>
      <c r="AC20" s="4"/>
      <c r="AD20" s="4"/>
      <c r="AE20" s="238">
        <v>3.5117056856187288E-2</v>
      </c>
      <c r="AF20" s="33">
        <f>PERCENTRANK(AE$16:AE$20,AE20)</f>
        <v>1</v>
      </c>
      <c r="AG20" s="4"/>
      <c r="AH20" s="4"/>
      <c r="AI20" s="239">
        <v>0.13846153846153847</v>
      </c>
      <c r="AJ20" s="33">
        <f>PERCENTRANK(AI$16:AI$20,AI20)</f>
        <v>0.5</v>
      </c>
      <c r="AK20" s="4"/>
      <c r="AL20" s="4"/>
      <c r="AM20" s="239">
        <v>0</v>
      </c>
      <c r="AN20" s="33">
        <f>PERCENTRANK(AM$16:AM$20,AM20)</f>
        <v>0</v>
      </c>
      <c r="AO20" s="4"/>
      <c r="AP20" s="4"/>
      <c r="AQ20" s="239">
        <v>6.9230769230769235E-2</v>
      </c>
      <c r="AR20" s="33">
        <f>PERCENTRANK(AQ$16:AQ$20,AQ20)</f>
        <v>0</v>
      </c>
      <c r="AS20" s="4"/>
      <c r="AT20" s="4"/>
      <c r="AU20" s="239">
        <v>8.729096989966556E-2</v>
      </c>
      <c r="AV20" s="33">
        <f>PERCENTRANK(AU$16:AU$20,AU20)</f>
        <v>1</v>
      </c>
      <c r="AW20" s="4"/>
      <c r="AX20" s="4"/>
      <c r="AY20" s="239">
        <v>0.11906354515050167</v>
      </c>
      <c r="AZ20" s="33">
        <f>PERCENTRANK(AY$16:AY$20,AY20)</f>
        <v>0.5</v>
      </c>
      <c r="BA20" s="190"/>
      <c r="BC20" s="9"/>
    </row>
    <row r="21" spans="2:55">
      <c r="B21" s="189"/>
      <c r="C21" s="238">
        <f>AVERAGE(C16:C20)</f>
        <v>0.10745310433323271</v>
      </c>
      <c r="D21" s="238"/>
      <c r="E21" s="238"/>
      <c r="F21" s="238"/>
      <c r="G21" s="238">
        <f t="shared" ref="G21:AY21" si="14">AVERAGE(G16:G20)</f>
        <v>2.1774340240696171E-2</v>
      </c>
      <c r="H21" s="238"/>
      <c r="I21" s="238"/>
      <c r="J21" s="238"/>
      <c r="K21" s="238">
        <f t="shared" si="14"/>
        <v>4.1125895605478344E-2</v>
      </c>
      <c r="L21" s="238"/>
      <c r="M21" s="238"/>
      <c r="N21" s="238"/>
      <c r="O21" s="238">
        <f t="shared" si="14"/>
        <v>0.14642988460977852</v>
      </c>
      <c r="P21" s="238"/>
      <c r="Q21" s="238"/>
      <c r="R21" s="238"/>
      <c r="S21" s="238">
        <f t="shared" si="14"/>
        <v>7.3350987567701989E-2</v>
      </c>
      <c r="T21" s="238"/>
      <c r="U21" s="238"/>
      <c r="V21" s="238"/>
      <c r="W21" s="238">
        <f t="shared" si="14"/>
        <v>1.4449811411395655E-2</v>
      </c>
      <c r="X21" s="238"/>
      <c r="Y21" s="238"/>
      <c r="Z21" s="238"/>
      <c r="AA21" s="238">
        <f t="shared" si="14"/>
        <v>0.13566280027321459</v>
      </c>
      <c r="AB21" s="238"/>
      <c r="AC21" s="238"/>
      <c r="AD21" s="238"/>
      <c r="AE21" s="238">
        <f t="shared" si="14"/>
        <v>3.1658461494357651E-2</v>
      </c>
      <c r="AF21" s="238"/>
      <c r="AG21" s="238"/>
      <c r="AH21" s="238"/>
      <c r="AI21" s="238">
        <f t="shared" si="14"/>
        <v>0.13406237529834372</v>
      </c>
      <c r="AJ21" s="238"/>
      <c r="AK21" s="238"/>
      <c r="AL21" s="238"/>
      <c r="AM21" s="238">
        <f t="shared" si="14"/>
        <v>8.0001633512064765E-3</v>
      </c>
      <c r="AN21" s="238"/>
      <c r="AO21" s="238"/>
      <c r="AP21" s="238"/>
      <c r="AQ21" s="238">
        <f t="shared" si="14"/>
        <v>8.8694803878453743E-2</v>
      </c>
      <c r="AR21" s="238"/>
      <c r="AS21" s="238"/>
      <c r="AT21" s="238"/>
      <c r="AU21" s="238">
        <f t="shared" si="14"/>
        <v>7.5254740179119345E-2</v>
      </c>
      <c r="AV21" s="238"/>
      <c r="AW21" s="238"/>
      <c r="AX21" s="238"/>
      <c r="AY21" s="238">
        <f t="shared" si="14"/>
        <v>0.12171323264211767</v>
      </c>
      <c r="AZ21" s="4"/>
      <c r="BA21" s="190"/>
    </row>
    <row r="22" spans="2:55">
      <c r="B22" s="189" t="s">
        <v>79</v>
      </c>
      <c r="C22" s="33"/>
      <c r="D22" s="238"/>
      <c r="E22" s="238"/>
      <c r="F22" s="238"/>
      <c r="G22" s="238"/>
      <c r="H22" s="238"/>
      <c r="I22" s="33"/>
      <c r="J22" s="33"/>
      <c r="K22" s="33"/>
      <c r="L22" s="33"/>
      <c r="M22" s="33"/>
      <c r="N22" s="33"/>
      <c r="O22" s="33"/>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190"/>
    </row>
    <row r="23" spans="2:55">
      <c r="B23" s="189" t="s">
        <v>57</v>
      </c>
      <c r="C23" s="4">
        <v>0.1074888226527571</v>
      </c>
      <c r="D23" s="33">
        <f>PERCENTRANK(C$23:C$36,C23)</f>
        <v>0.307</v>
      </c>
      <c r="E23" s="4"/>
      <c r="F23" s="238"/>
      <c r="G23" s="4">
        <v>2.1982116244411331E-2</v>
      </c>
      <c r="H23" s="33">
        <f>PERCENTRANK(G$23:G$36,G23)</f>
        <v>0.38400000000000001</v>
      </c>
      <c r="I23" s="4"/>
      <c r="J23" s="33"/>
      <c r="K23" s="4">
        <v>4.4895678092399409E-2</v>
      </c>
      <c r="L23" s="33">
        <f>PERCENTRANK(K$23:K$36,K23)</f>
        <v>0.61499999999999999</v>
      </c>
      <c r="M23" s="4"/>
      <c r="N23" s="33"/>
      <c r="O23" s="4">
        <v>0.13524590163934427</v>
      </c>
      <c r="P23" s="33">
        <f>PERCENTRANK(O$23:O$36,O23)</f>
        <v>0.76900000000000002</v>
      </c>
      <c r="Q23" s="4"/>
      <c r="R23" s="4"/>
      <c r="S23" s="4">
        <v>6.9299552906110298E-2</v>
      </c>
      <c r="T23" s="33">
        <f>PERCENTRANK(S$23:S$36,S23)</f>
        <v>0.46100000000000002</v>
      </c>
      <c r="U23" s="4"/>
      <c r="V23" s="4"/>
      <c r="W23" s="4">
        <v>1.3412816691505217E-2</v>
      </c>
      <c r="X23" s="33">
        <f>PERCENTRANK(W$23:W$36,W23)</f>
        <v>0.61499999999999999</v>
      </c>
      <c r="Y23" s="4"/>
      <c r="Z23" s="4"/>
      <c r="AA23" s="4">
        <v>0.14027570789865873</v>
      </c>
      <c r="AB23" s="33">
        <f>PERCENTRANK(AA$23:AA$36,AA23)</f>
        <v>0.46100000000000002</v>
      </c>
      <c r="AC23" s="4"/>
      <c r="AD23" s="4"/>
      <c r="AE23" s="4">
        <v>3.0178837555886736E-2</v>
      </c>
      <c r="AF23" s="33">
        <f>PERCENTRANK(AE$23:AE$36,AE23)</f>
        <v>0.38400000000000001</v>
      </c>
      <c r="AG23" s="4"/>
      <c r="AH23" s="4"/>
      <c r="AI23" s="4">
        <v>0.13077496274217587</v>
      </c>
      <c r="AJ23" s="33">
        <f>PERCENTRANK(AI$23:AI$36,AI23)</f>
        <v>0.53800000000000003</v>
      </c>
      <c r="AK23" s="4"/>
      <c r="AL23" s="4"/>
      <c r="AM23" s="4">
        <v>1.3599105812220567E-2</v>
      </c>
      <c r="AN23" s="33">
        <f>PERCENTRANK(AM$23:AM$36,AM23)</f>
        <v>0.53800000000000003</v>
      </c>
      <c r="AO23" s="4"/>
      <c r="AP23" s="4"/>
      <c r="AQ23" s="4">
        <v>8.5506706408345762E-2</v>
      </c>
      <c r="AR23" s="33">
        <f>PERCENTRANK(AQ$23:AQ$36,AQ23)</f>
        <v>0.61499999999999999</v>
      </c>
      <c r="AS23" s="4"/>
      <c r="AT23" s="4"/>
      <c r="AU23" s="4">
        <v>7.5633383010432195E-2</v>
      </c>
      <c r="AV23" s="33">
        <f>PERCENTRANK(AU$23:AU$36,AU23)</f>
        <v>0.46100000000000002</v>
      </c>
      <c r="AW23" s="4"/>
      <c r="AX23" s="4"/>
      <c r="AY23" s="4">
        <v>0.13189269746646795</v>
      </c>
      <c r="AZ23" s="33">
        <f>PERCENTRANK(AY$23:AY$36,AY23)</f>
        <v>0.53800000000000003</v>
      </c>
      <c r="BA23" s="190"/>
      <c r="BC23" s="9"/>
    </row>
    <row r="24" spans="2:55">
      <c r="B24" s="189" t="s">
        <v>58</v>
      </c>
      <c r="C24" s="4">
        <v>0.1061381074168798</v>
      </c>
      <c r="D24" s="33">
        <f t="shared" ref="D24:D36" si="15">PERCENTRANK(C$23:C$36,C24)</f>
        <v>0.23</v>
      </c>
      <c r="E24" s="4"/>
      <c r="F24" s="238"/>
      <c r="G24" s="4">
        <v>2.100840336134454E-2</v>
      </c>
      <c r="H24" s="33">
        <f t="shared" ref="H24:H36" si="16">PERCENTRANK(G$23:G$36,G24)</f>
        <v>0.307</v>
      </c>
      <c r="I24" s="4"/>
      <c r="J24" s="33"/>
      <c r="K24" s="4">
        <v>4.4026306174643773E-2</v>
      </c>
      <c r="L24" s="33">
        <f t="shared" ref="L24:L36" si="17">PERCENTRANK(K$23:K$36,K24)</f>
        <v>0.38400000000000001</v>
      </c>
      <c r="M24" s="4"/>
      <c r="N24" s="33"/>
      <c r="O24" s="4">
        <v>0.13737668980635734</v>
      </c>
      <c r="P24" s="33">
        <f t="shared" ref="P24:P36" si="18">PERCENTRANK(O$23:O$36,O24)</f>
        <v>0.84599999999999997</v>
      </c>
      <c r="Q24" s="4"/>
      <c r="R24" s="4"/>
      <c r="S24" s="4">
        <v>6.9236390208257212E-2</v>
      </c>
      <c r="T24" s="33">
        <f t="shared" ref="T24:T36" si="19">PERCENTRANK(S$23:S$36,S24)</f>
        <v>0.38400000000000001</v>
      </c>
      <c r="U24" s="4"/>
      <c r="V24" s="4"/>
      <c r="W24" s="4">
        <v>1.3883814395323347E-2</v>
      </c>
      <c r="X24" s="33">
        <f t="shared" ref="X24:X36" si="20">PERCENTRANK(W$23:W$36,W24)</f>
        <v>0.69199999999999995</v>
      </c>
      <c r="Y24" s="4"/>
      <c r="Z24" s="4"/>
      <c r="AA24" s="4">
        <v>0.13975155279503107</v>
      </c>
      <c r="AB24" s="33">
        <f t="shared" ref="AB24:AB36" si="21">PERCENTRANK(AA$23:AA$36,AA24)</f>
        <v>0.38400000000000001</v>
      </c>
      <c r="AC24" s="4"/>
      <c r="AD24" s="4"/>
      <c r="AE24" s="4">
        <v>2.9959810010960906E-2</v>
      </c>
      <c r="AF24" s="33">
        <f t="shared" ref="AF24:AF36" si="22">PERCENTRANK(AE$23:AE$36,AE24)</f>
        <v>0.307</v>
      </c>
      <c r="AG24" s="4"/>
      <c r="AH24" s="4"/>
      <c r="AI24" s="4">
        <v>0.13043478260869568</v>
      </c>
      <c r="AJ24" s="33">
        <f t="shared" ref="AJ24:AJ36" si="23">PERCENTRANK(AI$23:AI$36,AI24)</f>
        <v>0.46100000000000002</v>
      </c>
      <c r="AK24" s="4"/>
      <c r="AL24" s="4"/>
      <c r="AM24" s="4">
        <v>1.3701132626963829E-2</v>
      </c>
      <c r="AN24" s="33">
        <f t="shared" ref="AN24:AN36" si="24">PERCENTRANK(AM$23:AM$36,AM24)</f>
        <v>0.69199999999999995</v>
      </c>
      <c r="AO24" s="4"/>
      <c r="AP24" s="4"/>
      <c r="AQ24" s="4">
        <v>8.5495067592254295E-2</v>
      </c>
      <c r="AR24" s="33">
        <f t="shared" ref="AR24:AR36" si="25">PERCENTRANK(AQ$23:AQ$36,AQ24)</f>
        <v>0.53800000000000003</v>
      </c>
      <c r="AS24" s="4"/>
      <c r="AT24" s="4"/>
      <c r="AU24" s="4">
        <v>7.5995615637559383E-2</v>
      </c>
      <c r="AV24" s="33">
        <f t="shared" ref="AV24:AV36" si="26">PERCENTRANK(AU$23:AU$36,AU24)</f>
        <v>0.61499999999999999</v>
      </c>
      <c r="AW24" s="4"/>
      <c r="AX24" s="4"/>
      <c r="AY24" s="4">
        <v>0.13317500913408845</v>
      </c>
      <c r="AZ24" s="33">
        <f t="shared" ref="AZ24:AZ36" si="27">PERCENTRANK(AY$23:AY$36,AY24)</f>
        <v>0.69199999999999995</v>
      </c>
      <c r="BA24" s="190"/>
    </row>
    <row r="25" spans="2:55">
      <c r="B25" s="189" t="s">
        <v>59</v>
      </c>
      <c r="C25" s="4">
        <v>0.11395881006864989</v>
      </c>
      <c r="D25" s="33">
        <f t="shared" si="15"/>
        <v>0.76900000000000002</v>
      </c>
      <c r="E25" s="4"/>
      <c r="F25" s="238"/>
      <c r="G25" s="4">
        <v>2.4256292906178489E-2</v>
      </c>
      <c r="H25" s="33">
        <f t="shared" si="16"/>
        <v>0.76900000000000002</v>
      </c>
      <c r="I25" s="4"/>
      <c r="J25" s="33"/>
      <c r="K25" s="4">
        <v>5.3546910755148738E-2</v>
      </c>
      <c r="L25" s="33">
        <f t="shared" si="17"/>
        <v>0.92300000000000004</v>
      </c>
      <c r="M25" s="4"/>
      <c r="N25" s="33"/>
      <c r="O25" s="4">
        <v>0.12837528604118995</v>
      </c>
      <c r="P25" s="33">
        <f t="shared" si="18"/>
        <v>0.61499999999999999</v>
      </c>
      <c r="Q25" s="4"/>
      <c r="R25" s="4"/>
      <c r="S25" s="4">
        <v>8.0320366132723114E-2</v>
      </c>
      <c r="T25" s="33">
        <f t="shared" si="19"/>
        <v>0.92300000000000004</v>
      </c>
      <c r="U25" s="4"/>
      <c r="V25" s="4"/>
      <c r="W25" s="4">
        <v>8.6956521739130436E-3</v>
      </c>
      <c r="X25" s="33">
        <f t="shared" si="20"/>
        <v>0</v>
      </c>
      <c r="Y25" s="4"/>
      <c r="Z25" s="4"/>
      <c r="AA25" s="4">
        <v>0.13386727688787187</v>
      </c>
      <c r="AB25" s="33">
        <f t="shared" si="21"/>
        <v>7.5999999999999998E-2</v>
      </c>
      <c r="AC25" s="4"/>
      <c r="AD25" s="4"/>
      <c r="AE25" s="4">
        <v>3.180778032036613E-2</v>
      </c>
      <c r="AF25" s="33">
        <f t="shared" si="22"/>
        <v>0.69199999999999995</v>
      </c>
      <c r="AG25" s="4"/>
      <c r="AH25" s="4"/>
      <c r="AI25" s="4">
        <v>0.14919908466819223</v>
      </c>
      <c r="AJ25" s="33">
        <f t="shared" si="23"/>
        <v>1</v>
      </c>
      <c r="AK25" s="4"/>
      <c r="AL25" s="4"/>
      <c r="AM25" s="4">
        <v>8.0091533180778034E-3</v>
      </c>
      <c r="AN25" s="33">
        <f t="shared" si="24"/>
        <v>0.23</v>
      </c>
      <c r="AO25" s="4"/>
      <c r="AP25" s="4"/>
      <c r="AQ25" s="4">
        <v>8.832951945080092E-2</v>
      </c>
      <c r="AR25" s="33">
        <f t="shared" si="25"/>
        <v>0.84599999999999997</v>
      </c>
      <c r="AS25" s="4"/>
      <c r="AT25" s="4"/>
      <c r="AU25" s="4">
        <v>6.7963386727688785E-2</v>
      </c>
      <c r="AV25" s="33">
        <f t="shared" si="26"/>
        <v>0</v>
      </c>
      <c r="AW25" s="4"/>
      <c r="AX25" s="4"/>
      <c r="AY25" s="4">
        <v>0.11189931350114417</v>
      </c>
      <c r="AZ25" s="33">
        <f t="shared" si="27"/>
        <v>7.5999999999999998E-2</v>
      </c>
      <c r="BA25" s="190"/>
    </row>
    <row r="26" spans="2:55">
      <c r="B26" s="189" t="s">
        <v>60</v>
      </c>
      <c r="C26" s="4">
        <v>0.11230706742485784</v>
      </c>
      <c r="D26" s="33">
        <f t="shared" si="15"/>
        <v>0.61499999999999999</v>
      </c>
      <c r="E26" s="4"/>
      <c r="F26" s="238"/>
      <c r="G26" s="4">
        <v>2.5792038992688872E-2</v>
      </c>
      <c r="H26" s="33">
        <f t="shared" si="16"/>
        <v>0.84599999999999997</v>
      </c>
      <c r="I26" s="4"/>
      <c r="J26" s="33"/>
      <c r="K26" s="4">
        <v>4.7116165718927704E-2</v>
      </c>
      <c r="L26" s="33">
        <f t="shared" si="17"/>
        <v>0.69199999999999995</v>
      </c>
      <c r="M26" s="4"/>
      <c r="N26" s="33"/>
      <c r="O26" s="4">
        <v>0.12632006498781478</v>
      </c>
      <c r="P26" s="33">
        <f t="shared" si="18"/>
        <v>0.46100000000000002</v>
      </c>
      <c r="Q26" s="4"/>
      <c r="R26" s="4"/>
      <c r="S26" s="4">
        <v>6.8237205523964256E-2</v>
      </c>
      <c r="T26" s="33">
        <f t="shared" si="19"/>
        <v>0.307</v>
      </c>
      <c r="U26" s="4"/>
      <c r="V26" s="4"/>
      <c r="W26" s="4">
        <v>1.1372867587327376E-2</v>
      </c>
      <c r="X26" s="33">
        <f t="shared" si="20"/>
        <v>0.38400000000000001</v>
      </c>
      <c r="Y26" s="4"/>
      <c r="Z26" s="4"/>
      <c r="AA26" s="4">
        <v>0.14195775792038995</v>
      </c>
      <c r="AB26" s="33">
        <f t="shared" si="21"/>
        <v>0.53800000000000003</v>
      </c>
      <c r="AC26" s="4"/>
      <c r="AD26" s="4"/>
      <c r="AE26" s="4">
        <v>3.2087733549959384E-2</v>
      </c>
      <c r="AF26" s="33">
        <f t="shared" si="22"/>
        <v>0.76900000000000002</v>
      </c>
      <c r="AG26" s="4"/>
      <c r="AH26" s="4"/>
      <c r="AI26" s="4">
        <v>0.14317627944760358</v>
      </c>
      <c r="AJ26" s="33">
        <f t="shared" si="23"/>
        <v>0.92300000000000004</v>
      </c>
      <c r="AK26" s="4"/>
      <c r="AL26" s="4"/>
      <c r="AM26" s="4">
        <v>6.295694557270512E-3</v>
      </c>
      <c r="AN26" s="33">
        <f t="shared" si="24"/>
        <v>0.153</v>
      </c>
      <c r="AO26" s="4"/>
      <c r="AP26" s="4"/>
      <c r="AQ26" s="4">
        <v>8.7733549959382623E-2</v>
      </c>
      <c r="AR26" s="33">
        <f t="shared" si="25"/>
        <v>0.76900000000000002</v>
      </c>
      <c r="AS26" s="4"/>
      <c r="AT26" s="4"/>
      <c r="AU26" s="4">
        <v>7.7173030056864336E-2</v>
      </c>
      <c r="AV26" s="33">
        <f t="shared" si="26"/>
        <v>0.69199999999999995</v>
      </c>
      <c r="AW26" s="4"/>
      <c r="AX26" s="4"/>
      <c r="AY26" s="4">
        <v>0.12043054427294882</v>
      </c>
      <c r="AZ26" s="33">
        <f t="shared" si="27"/>
        <v>0.23</v>
      </c>
      <c r="BA26" s="190"/>
    </row>
    <row r="27" spans="2:55">
      <c r="B27" s="189" t="s">
        <v>61</v>
      </c>
      <c r="C27" s="4">
        <v>0.10414539513988157</v>
      </c>
      <c r="D27" s="33">
        <f t="shared" si="15"/>
        <v>0.153</v>
      </c>
      <c r="E27" s="4"/>
      <c r="F27" s="238"/>
      <c r="G27" s="4">
        <v>2.3892178885031652E-2</v>
      </c>
      <c r="H27" s="33">
        <f t="shared" si="16"/>
        <v>0.69199999999999995</v>
      </c>
      <c r="I27" s="4"/>
      <c r="J27" s="33"/>
      <c r="K27" s="4">
        <v>4.2679191341637737E-2</v>
      </c>
      <c r="L27" s="33">
        <f t="shared" si="17"/>
        <v>0.23</v>
      </c>
      <c r="M27" s="4"/>
      <c r="N27" s="33"/>
      <c r="O27" s="4">
        <v>0.12497447416785788</v>
      </c>
      <c r="P27" s="33">
        <f t="shared" si="18"/>
        <v>0.23</v>
      </c>
      <c r="Q27" s="4"/>
      <c r="R27" s="4"/>
      <c r="S27" s="4">
        <v>7.2901776597917106E-2</v>
      </c>
      <c r="T27" s="33">
        <f t="shared" si="19"/>
        <v>0.84599999999999997</v>
      </c>
      <c r="U27" s="4"/>
      <c r="V27" s="4"/>
      <c r="W27" s="4">
        <v>1.6132325913824793E-2</v>
      </c>
      <c r="X27" s="33">
        <f t="shared" si="20"/>
        <v>0.84599999999999997</v>
      </c>
      <c r="Y27" s="4"/>
      <c r="Z27" s="4"/>
      <c r="AA27" s="4">
        <v>0.13763528691035329</v>
      </c>
      <c r="AB27" s="33">
        <f t="shared" si="21"/>
        <v>0.23</v>
      </c>
      <c r="AC27" s="4"/>
      <c r="AD27" s="4"/>
      <c r="AE27" s="4">
        <v>3.0835205227690423E-2</v>
      </c>
      <c r="AF27" s="33">
        <f t="shared" si="22"/>
        <v>0.46100000000000002</v>
      </c>
      <c r="AG27" s="4"/>
      <c r="AH27" s="4"/>
      <c r="AI27" s="4">
        <v>0.14171942005309374</v>
      </c>
      <c r="AJ27" s="33">
        <f t="shared" si="23"/>
        <v>0.76900000000000002</v>
      </c>
      <c r="AK27" s="4"/>
      <c r="AL27" s="4"/>
      <c r="AM27" s="4">
        <v>1.2660812742495406E-2</v>
      </c>
      <c r="AN27" s="33">
        <f t="shared" si="24"/>
        <v>0.38400000000000001</v>
      </c>
      <c r="AO27" s="4"/>
      <c r="AP27" s="4"/>
      <c r="AQ27" s="4">
        <v>8.7400449254645698E-2</v>
      </c>
      <c r="AR27" s="33">
        <f t="shared" si="25"/>
        <v>0.69199999999999995</v>
      </c>
      <c r="AS27" s="4"/>
      <c r="AT27" s="4"/>
      <c r="AU27" s="4">
        <v>6.8817643455176644E-2</v>
      </c>
      <c r="AV27" s="33">
        <f t="shared" si="26"/>
        <v>7.5999999999999998E-2</v>
      </c>
      <c r="AW27" s="4"/>
      <c r="AX27" s="4"/>
      <c r="AY27" s="4">
        <v>0.1360016336532571</v>
      </c>
      <c r="AZ27" s="33">
        <f t="shared" si="27"/>
        <v>0.76900000000000002</v>
      </c>
      <c r="BA27" s="190"/>
    </row>
    <row r="28" spans="2:55">
      <c r="B28" s="189" t="s">
        <v>62</v>
      </c>
      <c r="C28" s="4">
        <v>0.10908063300678222</v>
      </c>
      <c r="D28" s="33">
        <f t="shared" si="15"/>
        <v>0.46100000000000002</v>
      </c>
      <c r="E28" s="4"/>
      <c r="F28" s="238"/>
      <c r="G28" s="4">
        <v>2.3360964581763378E-2</v>
      </c>
      <c r="H28" s="33">
        <f t="shared" si="16"/>
        <v>0.53800000000000003</v>
      </c>
      <c r="I28" s="4"/>
      <c r="J28" s="33"/>
      <c r="K28" s="4">
        <v>4.2954031650339113E-2</v>
      </c>
      <c r="L28" s="33">
        <f t="shared" si="17"/>
        <v>0.307</v>
      </c>
      <c r="M28" s="4"/>
      <c r="N28" s="33"/>
      <c r="O28" s="4">
        <v>0.12565938206480784</v>
      </c>
      <c r="P28" s="33">
        <f t="shared" si="18"/>
        <v>0.38400000000000001</v>
      </c>
      <c r="Q28" s="4"/>
      <c r="R28" s="4"/>
      <c r="S28" s="4">
        <v>7.1590052750565195E-2</v>
      </c>
      <c r="T28" s="33">
        <f t="shared" si="19"/>
        <v>0.69199999999999995</v>
      </c>
      <c r="U28" s="4"/>
      <c r="V28" s="4"/>
      <c r="W28" s="4">
        <v>1.1303692539562924E-2</v>
      </c>
      <c r="X28" s="33">
        <f t="shared" si="20"/>
        <v>0.307</v>
      </c>
      <c r="Y28" s="4"/>
      <c r="Z28" s="4"/>
      <c r="AA28" s="4">
        <v>0.14958553127354937</v>
      </c>
      <c r="AB28" s="33">
        <f t="shared" si="21"/>
        <v>0.84599999999999997</v>
      </c>
      <c r="AC28" s="4"/>
      <c r="AD28" s="4"/>
      <c r="AE28" s="4">
        <v>3.1085154483798044E-2</v>
      </c>
      <c r="AF28" s="33">
        <f t="shared" si="22"/>
        <v>0.61499999999999999</v>
      </c>
      <c r="AG28" s="4"/>
      <c r="AH28" s="4"/>
      <c r="AI28" s="4">
        <v>0.12660135644310477</v>
      </c>
      <c r="AJ28" s="33">
        <f t="shared" si="23"/>
        <v>0.38400000000000001</v>
      </c>
      <c r="AK28" s="4"/>
      <c r="AL28" s="4"/>
      <c r="AM28" s="4">
        <v>2.3926149208741521E-2</v>
      </c>
      <c r="AN28" s="33">
        <f t="shared" si="24"/>
        <v>1</v>
      </c>
      <c r="AO28" s="4"/>
      <c r="AP28" s="4"/>
      <c r="AQ28" s="4">
        <v>7.9314242652599856E-2</v>
      </c>
      <c r="AR28" s="33">
        <f t="shared" si="25"/>
        <v>0</v>
      </c>
      <c r="AS28" s="4"/>
      <c r="AT28" s="4"/>
      <c r="AU28" s="4">
        <v>7.5169555388093445E-2</v>
      </c>
      <c r="AV28" s="33">
        <f t="shared" si="26"/>
        <v>0.38400000000000001</v>
      </c>
      <c r="AW28" s="4"/>
      <c r="AX28" s="4"/>
      <c r="AY28" s="4">
        <v>0.1303692539562924</v>
      </c>
      <c r="AZ28" s="33">
        <f t="shared" si="27"/>
        <v>0.46100000000000002</v>
      </c>
      <c r="BA28" s="190"/>
    </row>
    <row r="29" spans="2:55">
      <c r="B29" s="189" t="s">
        <v>63</v>
      </c>
      <c r="C29" s="4">
        <v>0.12007623888182974</v>
      </c>
      <c r="D29" s="33">
        <f t="shared" si="15"/>
        <v>0.92300000000000004</v>
      </c>
      <c r="E29" s="4"/>
      <c r="F29" s="238"/>
      <c r="G29" s="4">
        <v>2.3083439220669209E-2</v>
      </c>
      <c r="H29" s="33">
        <f t="shared" si="16"/>
        <v>0.46100000000000002</v>
      </c>
      <c r="I29" s="4"/>
      <c r="J29" s="33"/>
      <c r="K29" s="4">
        <v>5.3155442609063963E-2</v>
      </c>
      <c r="L29" s="33">
        <f t="shared" si="17"/>
        <v>0.84599999999999997</v>
      </c>
      <c r="M29" s="4"/>
      <c r="N29" s="33"/>
      <c r="O29" s="4">
        <v>0.14167725540025414</v>
      </c>
      <c r="P29" s="33">
        <f t="shared" si="18"/>
        <v>0.92300000000000004</v>
      </c>
      <c r="Q29" s="4"/>
      <c r="R29" s="4"/>
      <c r="S29" s="4">
        <v>7.0520965692503171E-2</v>
      </c>
      <c r="T29" s="33">
        <f t="shared" si="19"/>
        <v>0.61499999999999999</v>
      </c>
      <c r="U29" s="4"/>
      <c r="V29" s="4"/>
      <c r="W29" s="4">
        <v>1.0800508259212197E-2</v>
      </c>
      <c r="X29" s="33">
        <f t="shared" si="20"/>
        <v>0.23</v>
      </c>
      <c r="Y29" s="4"/>
      <c r="Z29" s="4"/>
      <c r="AA29" s="4">
        <v>0.13786531130876747</v>
      </c>
      <c r="AB29" s="33">
        <f t="shared" si="21"/>
        <v>0.307</v>
      </c>
      <c r="AC29" s="4"/>
      <c r="AD29" s="4"/>
      <c r="AE29" s="4">
        <v>3.3248623464633628E-2</v>
      </c>
      <c r="AF29" s="33">
        <f t="shared" si="22"/>
        <v>0.92300000000000004</v>
      </c>
      <c r="AG29" s="4"/>
      <c r="AH29" s="4"/>
      <c r="AI29" s="4">
        <v>0.1238881829733164</v>
      </c>
      <c r="AJ29" s="33">
        <f t="shared" si="23"/>
        <v>0.153</v>
      </c>
      <c r="AK29" s="4"/>
      <c r="AL29" s="4"/>
      <c r="AM29" s="4">
        <v>3.6001694197373992E-3</v>
      </c>
      <c r="AN29" s="33">
        <f t="shared" si="24"/>
        <v>7.5999999999999998E-2</v>
      </c>
      <c r="AO29" s="4"/>
      <c r="AP29" s="4"/>
      <c r="AQ29" s="4">
        <v>8.3650995340957227E-2</v>
      </c>
      <c r="AR29" s="33">
        <f t="shared" si="25"/>
        <v>0.307</v>
      </c>
      <c r="AS29" s="4"/>
      <c r="AT29" s="4"/>
      <c r="AU29" s="4">
        <v>7.9839051249470577E-2</v>
      </c>
      <c r="AV29" s="33">
        <f t="shared" si="26"/>
        <v>0.92300000000000004</v>
      </c>
      <c r="AW29" s="4"/>
      <c r="AX29" s="4"/>
      <c r="AY29" s="4">
        <v>0.11859381617958492</v>
      </c>
      <c r="AZ29" s="33">
        <f t="shared" si="27"/>
        <v>0.153</v>
      </c>
      <c r="BA29" s="190"/>
    </row>
    <row r="30" spans="2:55">
      <c r="B30" s="189" t="s">
        <v>64</v>
      </c>
      <c r="C30" s="4">
        <v>0.10804515319835153</v>
      </c>
      <c r="D30" s="33">
        <f t="shared" si="15"/>
        <v>0.38400000000000001</v>
      </c>
      <c r="E30" s="4"/>
      <c r="F30" s="239"/>
      <c r="G30" s="4">
        <v>2.060562623185809E-2</v>
      </c>
      <c r="H30" s="33">
        <f t="shared" si="16"/>
        <v>0.23</v>
      </c>
      <c r="I30" s="4"/>
      <c r="J30" s="4"/>
      <c r="K30" s="4">
        <v>4.4794839634474108E-2</v>
      </c>
      <c r="L30" s="33">
        <f t="shared" si="17"/>
        <v>0.53800000000000003</v>
      </c>
      <c r="M30" s="4"/>
      <c r="N30" s="4"/>
      <c r="O30" s="4">
        <v>0.11933345278623901</v>
      </c>
      <c r="P30" s="33">
        <f t="shared" si="18"/>
        <v>7.5999999999999998E-2</v>
      </c>
      <c r="Q30" s="4"/>
      <c r="R30" s="4"/>
      <c r="S30" s="4">
        <v>6.790897688586274E-2</v>
      </c>
      <c r="T30" s="33">
        <f t="shared" si="19"/>
        <v>0.23</v>
      </c>
      <c r="U30" s="4"/>
      <c r="V30" s="4"/>
      <c r="W30" s="4">
        <v>1.5051066117183301E-2</v>
      </c>
      <c r="X30" s="33">
        <f t="shared" si="20"/>
        <v>0.76900000000000002</v>
      </c>
      <c r="Y30" s="4"/>
      <c r="Z30" s="4"/>
      <c r="AA30" s="4">
        <v>0.15660275936212148</v>
      </c>
      <c r="AB30" s="33">
        <f t="shared" si="21"/>
        <v>1</v>
      </c>
      <c r="AC30" s="4"/>
      <c r="AD30" s="4"/>
      <c r="AE30" s="4">
        <v>2.9385414800215011E-2</v>
      </c>
      <c r="AF30" s="33">
        <f t="shared" si="22"/>
        <v>0.23</v>
      </c>
      <c r="AG30" s="4"/>
      <c r="AH30" s="4"/>
      <c r="AI30" s="4">
        <v>0.12596308905214118</v>
      </c>
      <c r="AJ30" s="33">
        <f t="shared" si="23"/>
        <v>0.307</v>
      </c>
      <c r="AK30" s="4"/>
      <c r="AL30" s="4"/>
      <c r="AM30" s="4">
        <v>1.6484500985486469E-2</v>
      </c>
      <c r="AN30" s="33">
        <f t="shared" si="24"/>
        <v>0.76900000000000002</v>
      </c>
      <c r="AO30" s="4"/>
      <c r="AP30" s="4"/>
      <c r="AQ30" s="4">
        <v>8.4572657229887119E-2</v>
      </c>
      <c r="AR30" s="33">
        <f t="shared" si="25"/>
        <v>0.38400000000000001</v>
      </c>
      <c r="AS30" s="4"/>
      <c r="AT30" s="4"/>
      <c r="AU30" s="4">
        <v>8.4214298512811314E-2</v>
      </c>
      <c r="AV30" s="33">
        <f t="shared" si="26"/>
        <v>1</v>
      </c>
      <c r="AW30" s="4"/>
      <c r="AX30" s="4"/>
      <c r="AY30" s="4">
        <v>0.12667980648629279</v>
      </c>
      <c r="AZ30" s="33">
        <f t="shared" si="27"/>
        <v>0.38400000000000001</v>
      </c>
      <c r="BA30" s="190"/>
    </row>
    <row r="31" spans="2:55">
      <c r="B31" s="189" t="s">
        <v>65</v>
      </c>
      <c r="C31" s="4">
        <v>9.5696753145875404E-2</v>
      </c>
      <c r="D31" s="33">
        <f t="shared" si="15"/>
        <v>0</v>
      </c>
      <c r="E31" s="4"/>
      <c r="F31" s="239"/>
      <c r="G31" s="4">
        <v>1.475842783905546E-2</v>
      </c>
      <c r="H31" s="33">
        <f t="shared" si="16"/>
        <v>0</v>
      </c>
      <c r="I31" s="4"/>
      <c r="J31" s="4"/>
      <c r="K31" s="4">
        <v>4.2100357309305579E-2</v>
      </c>
      <c r="L31" s="33">
        <f t="shared" si="17"/>
        <v>0.153</v>
      </c>
      <c r="M31" s="4"/>
      <c r="N31" s="4"/>
      <c r="O31" s="4">
        <v>0.1895292838278701</v>
      </c>
      <c r="P31" s="33">
        <f t="shared" si="18"/>
        <v>1</v>
      </c>
      <c r="Q31" s="4"/>
      <c r="R31" s="4"/>
      <c r="S31" s="4">
        <v>6.4937082491844017E-2</v>
      </c>
      <c r="T31" s="33">
        <f t="shared" si="19"/>
        <v>0.153</v>
      </c>
      <c r="U31" s="4"/>
      <c r="V31" s="4"/>
      <c r="W31" s="4">
        <v>1.2738853503184711E-2</v>
      </c>
      <c r="X31" s="33">
        <f t="shared" si="20"/>
        <v>0.53800000000000003</v>
      </c>
      <c r="Y31" s="4"/>
      <c r="Z31" s="4"/>
      <c r="AA31" s="4">
        <v>0.11154264408886126</v>
      </c>
      <c r="AB31" s="33">
        <f t="shared" si="21"/>
        <v>0</v>
      </c>
      <c r="AC31" s="4"/>
      <c r="AD31" s="4"/>
      <c r="AE31" s="4">
        <v>2.8429392574180517E-2</v>
      </c>
      <c r="AF31" s="33">
        <f t="shared" si="22"/>
        <v>0.153</v>
      </c>
      <c r="AG31" s="4"/>
      <c r="AH31" s="4"/>
      <c r="AI31" s="4">
        <v>0.11107658847289109</v>
      </c>
      <c r="AJ31" s="33">
        <f t="shared" si="23"/>
        <v>0</v>
      </c>
      <c r="AK31" s="4"/>
      <c r="AL31" s="4"/>
      <c r="AM31" s="4">
        <v>2.0817150846667701E-2</v>
      </c>
      <c r="AN31" s="33">
        <f t="shared" si="24"/>
        <v>0.92300000000000004</v>
      </c>
      <c r="AO31" s="4"/>
      <c r="AP31" s="4"/>
      <c r="AQ31" s="4">
        <v>9.2745067578064319E-2</v>
      </c>
      <c r="AR31" s="33">
        <f t="shared" si="25"/>
        <v>0.92300000000000004</v>
      </c>
      <c r="AS31" s="4"/>
      <c r="AT31" s="4"/>
      <c r="AU31" s="4">
        <v>7.1461861115426434E-2</v>
      </c>
      <c r="AV31" s="33">
        <f t="shared" si="26"/>
        <v>0.153</v>
      </c>
      <c r="AW31" s="4"/>
      <c r="AX31" s="4"/>
      <c r="AY31" s="4">
        <v>0.14401118533478327</v>
      </c>
      <c r="AZ31" s="33">
        <f t="shared" si="27"/>
        <v>0.92300000000000004</v>
      </c>
      <c r="BA31" s="190"/>
    </row>
    <row r="32" spans="2:55">
      <c r="B32" s="189" t="s">
        <v>66</v>
      </c>
      <c r="C32" s="4">
        <v>9.9652008857956331E-2</v>
      </c>
      <c r="D32" s="33">
        <f t="shared" si="15"/>
        <v>7.5999999999999998E-2</v>
      </c>
      <c r="E32" s="4"/>
      <c r="F32" s="239"/>
      <c r="G32" s="4">
        <v>2.024675735526732E-2</v>
      </c>
      <c r="H32" s="33">
        <f t="shared" si="16"/>
        <v>0.153</v>
      </c>
      <c r="I32" s="4"/>
      <c r="J32" s="4"/>
      <c r="K32" s="4">
        <v>4.1284403669724773E-2</v>
      </c>
      <c r="L32" s="33">
        <f t="shared" si="17"/>
        <v>7.5999999999999998E-2</v>
      </c>
      <c r="M32" s="4"/>
      <c r="N32" s="4"/>
      <c r="O32" s="4">
        <v>0.12163872192344195</v>
      </c>
      <c r="P32" s="33">
        <f t="shared" si="18"/>
        <v>0.153</v>
      </c>
      <c r="Q32" s="4"/>
      <c r="R32" s="4"/>
      <c r="S32" s="4">
        <v>7.2287250869977851E-2</v>
      </c>
      <c r="T32" s="33">
        <f t="shared" si="19"/>
        <v>0.76900000000000002</v>
      </c>
      <c r="U32" s="4"/>
      <c r="V32" s="4"/>
      <c r="W32" s="4">
        <v>1.6134134767478645E-2</v>
      </c>
      <c r="X32" s="33">
        <f t="shared" si="20"/>
        <v>0.92300000000000004</v>
      </c>
      <c r="Y32" s="4"/>
      <c r="Z32" s="4"/>
      <c r="AA32" s="4">
        <v>0.15137614678899081</v>
      </c>
      <c r="AB32" s="33">
        <f t="shared" si="21"/>
        <v>0.92300000000000004</v>
      </c>
      <c r="AC32" s="4"/>
      <c r="AD32" s="4"/>
      <c r="AE32" s="4">
        <v>2.7997469155330589E-2</v>
      </c>
      <c r="AF32" s="33">
        <f t="shared" si="22"/>
        <v>0</v>
      </c>
      <c r="AG32" s="4"/>
      <c r="AH32" s="4"/>
      <c r="AI32" s="4">
        <v>0.13634925656437835</v>
      </c>
      <c r="AJ32" s="33">
        <f t="shared" si="23"/>
        <v>0.69199999999999995</v>
      </c>
      <c r="AK32" s="4"/>
      <c r="AL32" s="4"/>
      <c r="AM32" s="4">
        <v>1.2496045555204048E-2</v>
      </c>
      <c r="AN32" s="33">
        <f t="shared" si="24"/>
        <v>0.307</v>
      </c>
      <c r="AO32" s="4"/>
      <c r="AP32" s="4"/>
      <c r="AQ32" s="4">
        <v>8.225245175577349E-2</v>
      </c>
      <c r="AR32" s="33">
        <f t="shared" si="25"/>
        <v>0.23</v>
      </c>
      <c r="AS32" s="4"/>
      <c r="AT32" s="4"/>
      <c r="AU32" s="4">
        <v>7.7823473584308758E-2</v>
      </c>
      <c r="AV32" s="33">
        <f t="shared" si="26"/>
        <v>0.76900000000000002</v>
      </c>
      <c r="AW32" s="4"/>
      <c r="AX32" s="4"/>
      <c r="AY32" s="4">
        <v>0.14030370136032899</v>
      </c>
      <c r="AZ32" s="33">
        <f t="shared" si="27"/>
        <v>0.84599999999999997</v>
      </c>
      <c r="BA32" s="190"/>
    </row>
    <row r="33" spans="2:55">
      <c r="B33" s="189" t="s">
        <v>67</v>
      </c>
      <c r="C33" s="4">
        <v>0.1099906629318394</v>
      </c>
      <c r="D33" s="33">
        <f t="shared" si="15"/>
        <v>0.53800000000000003</v>
      </c>
      <c r="E33" s="4"/>
      <c r="F33" s="239"/>
      <c r="G33" s="4">
        <v>1.9981325863678803E-2</v>
      </c>
      <c r="H33" s="33">
        <f t="shared" si="16"/>
        <v>7.5999999999999998E-2</v>
      </c>
      <c r="I33" s="4"/>
      <c r="J33" s="4"/>
      <c r="K33" s="4">
        <v>3.7348272642390289E-2</v>
      </c>
      <c r="L33" s="33">
        <f t="shared" si="17"/>
        <v>0</v>
      </c>
      <c r="M33" s="4"/>
      <c r="N33" s="4"/>
      <c r="O33" s="4">
        <v>0.1318394024276377</v>
      </c>
      <c r="P33" s="33">
        <f t="shared" si="18"/>
        <v>0.69199999999999995</v>
      </c>
      <c r="Q33" s="4"/>
      <c r="R33" s="4"/>
      <c r="S33" s="4">
        <v>6.2931839402427636E-2</v>
      </c>
      <c r="T33" s="33">
        <f t="shared" si="19"/>
        <v>7.5999999999999998E-2</v>
      </c>
      <c r="U33" s="4"/>
      <c r="V33" s="4"/>
      <c r="W33" s="4">
        <v>1.8113912231559288E-2</v>
      </c>
      <c r="X33" s="33">
        <f t="shared" si="20"/>
        <v>1</v>
      </c>
      <c r="Y33" s="4"/>
      <c r="Z33" s="4"/>
      <c r="AA33" s="4">
        <v>0.142296918767507</v>
      </c>
      <c r="AB33" s="33">
        <f t="shared" si="21"/>
        <v>0.61499999999999999</v>
      </c>
      <c r="AC33" s="4"/>
      <c r="AD33" s="4"/>
      <c r="AE33" s="4">
        <v>2.838468720821662E-2</v>
      </c>
      <c r="AF33" s="33">
        <f t="shared" si="22"/>
        <v>7.5999999999999998E-2</v>
      </c>
      <c r="AG33" s="4"/>
      <c r="AH33" s="4"/>
      <c r="AI33" s="4">
        <v>0.13389355742296918</v>
      </c>
      <c r="AJ33" s="33">
        <f t="shared" si="23"/>
        <v>0.61499999999999999</v>
      </c>
      <c r="AK33" s="4"/>
      <c r="AL33" s="4"/>
      <c r="AM33" s="4">
        <v>1.3258636788048552E-2</v>
      </c>
      <c r="AN33" s="33">
        <f t="shared" si="24"/>
        <v>0.46100000000000002</v>
      </c>
      <c r="AO33" s="4"/>
      <c r="AP33" s="4"/>
      <c r="AQ33" s="4">
        <v>8.1792717086834735E-2</v>
      </c>
      <c r="AR33" s="33">
        <f t="shared" si="25"/>
        <v>0.153</v>
      </c>
      <c r="AS33" s="4"/>
      <c r="AT33" s="4"/>
      <c r="AU33" s="4">
        <v>7.5816993464052296E-2</v>
      </c>
      <c r="AV33" s="33">
        <f t="shared" si="26"/>
        <v>0.53800000000000003</v>
      </c>
      <c r="AW33" s="4"/>
      <c r="AX33" s="4"/>
      <c r="AY33" s="4">
        <v>0.14453781512605043</v>
      </c>
      <c r="AZ33" s="33">
        <f t="shared" si="27"/>
        <v>1</v>
      </c>
      <c r="BA33" s="190"/>
    </row>
    <row r="34" spans="2:55">
      <c r="B34" s="189" t="s">
        <v>68</v>
      </c>
      <c r="C34" s="4">
        <v>0.11532592108131677</v>
      </c>
      <c r="D34" s="33">
        <f t="shared" si="15"/>
        <v>0.84599999999999997</v>
      </c>
      <c r="E34" s="4"/>
      <c r="F34" s="239"/>
      <c r="G34" s="4">
        <v>2.3762807935469806E-2</v>
      </c>
      <c r="H34" s="33">
        <f t="shared" si="16"/>
        <v>0.61499999999999999</v>
      </c>
      <c r="I34" s="4"/>
      <c r="J34" s="4"/>
      <c r="K34" s="4">
        <v>4.7961630695443645E-2</v>
      </c>
      <c r="L34" s="33">
        <f t="shared" si="17"/>
        <v>0.76900000000000002</v>
      </c>
      <c r="M34" s="4"/>
      <c r="N34" s="4"/>
      <c r="O34" s="4">
        <v>0.12557226945716154</v>
      </c>
      <c r="P34" s="33">
        <f t="shared" si="18"/>
        <v>0.307</v>
      </c>
      <c r="Q34" s="4"/>
      <c r="R34" s="4"/>
      <c r="S34" s="4">
        <v>8.5022890778286467E-2</v>
      </c>
      <c r="T34" s="33">
        <f t="shared" si="19"/>
        <v>1</v>
      </c>
      <c r="U34" s="4"/>
      <c r="V34" s="4"/>
      <c r="W34" s="4">
        <v>9.3743187268367119E-3</v>
      </c>
      <c r="X34" s="33">
        <f t="shared" si="20"/>
        <v>7.5999999999999998E-2</v>
      </c>
      <c r="Y34" s="4"/>
      <c r="Z34" s="4"/>
      <c r="AA34" s="4">
        <v>0.14366688467407893</v>
      </c>
      <c r="AB34" s="33">
        <f t="shared" si="21"/>
        <v>0.69199999999999995</v>
      </c>
      <c r="AC34" s="4"/>
      <c r="AD34" s="4"/>
      <c r="AE34" s="4">
        <v>3.2483104425550469E-2</v>
      </c>
      <c r="AF34" s="33">
        <f t="shared" si="22"/>
        <v>0.84599999999999997</v>
      </c>
      <c r="AG34" s="4"/>
      <c r="AH34" s="4"/>
      <c r="AI34" s="4">
        <v>0.12579027686941358</v>
      </c>
      <c r="AJ34" s="33">
        <f t="shared" si="23"/>
        <v>0.23</v>
      </c>
      <c r="AK34" s="4"/>
      <c r="AL34" s="4"/>
      <c r="AM34" s="4">
        <v>3.0521037715282319E-3</v>
      </c>
      <c r="AN34" s="33">
        <f t="shared" si="24"/>
        <v>0</v>
      </c>
      <c r="AO34" s="4"/>
      <c r="AP34" s="4"/>
      <c r="AQ34" s="4">
        <v>8.0444735120994107E-2</v>
      </c>
      <c r="AR34" s="33">
        <f t="shared" si="25"/>
        <v>7.5999999999999998E-2</v>
      </c>
      <c r="AS34" s="4"/>
      <c r="AT34" s="4"/>
      <c r="AU34" s="4">
        <v>7.4776542402441679E-2</v>
      </c>
      <c r="AV34" s="33">
        <f t="shared" si="26"/>
        <v>0.307</v>
      </c>
      <c r="AW34" s="4"/>
      <c r="AX34" s="4"/>
      <c r="AY34" s="4">
        <v>0.1327665140614781</v>
      </c>
      <c r="AZ34" s="33">
        <f t="shared" si="27"/>
        <v>0.61499999999999999</v>
      </c>
      <c r="BA34" s="190"/>
    </row>
    <row r="35" spans="2:55">
      <c r="B35" s="189" t="s">
        <v>69</v>
      </c>
      <c r="C35" s="4">
        <v>0.11232988015437741</v>
      </c>
      <c r="D35" s="33">
        <f t="shared" si="15"/>
        <v>0.69199999999999995</v>
      </c>
      <c r="E35" s="4"/>
      <c r="F35" s="4"/>
      <c r="G35" s="4">
        <v>2.7219175299614057E-2</v>
      </c>
      <c r="H35" s="33">
        <f t="shared" si="16"/>
        <v>0.92300000000000004</v>
      </c>
      <c r="I35" s="4"/>
      <c r="J35" s="4"/>
      <c r="K35" s="4">
        <v>4.4281941905342272E-2</v>
      </c>
      <c r="L35" s="33">
        <f t="shared" si="17"/>
        <v>0.46100000000000002</v>
      </c>
      <c r="M35" s="4"/>
      <c r="N35" s="4"/>
      <c r="O35" s="4">
        <v>0.12654885232581758</v>
      </c>
      <c r="P35" s="33">
        <f t="shared" si="18"/>
        <v>0.53800000000000003</v>
      </c>
      <c r="Q35" s="4"/>
      <c r="R35" s="4"/>
      <c r="S35" s="4">
        <v>6.1141580337192768E-2</v>
      </c>
      <c r="T35" s="33">
        <f t="shared" si="19"/>
        <v>0</v>
      </c>
      <c r="U35" s="4"/>
      <c r="V35" s="4"/>
      <c r="W35" s="4">
        <v>1.0156408693885842E-2</v>
      </c>
      <c r="X35" s="33">
        <f t="shared" si="20"/>
        <v>0.153</v>
      </c>
      <c r="Y35" s="4"/>
      <c r="Z35" s="4"/>
      <c r="AA35" s="4">
        <v>0.14564290067032298</v>
      </c>
      <c r="AB35" s="33">
        <f t="shared" si="21"/>
        <v>0.76900000000000002</v>
      </c>
      <c r="AC35" s="4"/>
      <c r="AD35" s="4"/>
      <c r="AE35" s="4">
        <v>3.0875482429412956E-2</v>
      </c>
      <c r="AF35" s="33">
        <f t="shared" si="22"/>
        <v>0.53800000000000003</v>
      </c>
      <c r="AG35" s="4"/>
      <c r="AH35" s="4"/>
      <c r="AI35" s="4">
        <v>0.14300223440991267</v>
      </c>
      <c r="AJ35" s="33">
        <f t="shared" si="23"/>
        <v>0.84599999999999997</v>
      </c>
      <c r="AK35" s="4"/>
      <c r="AL35" s="4"/>
      <c r="AM35" s="4">
        <v>1.7265894779605932E-2</v>
      </c>
      <c r="AN35" s="33">
        <f t="shared" si="24"/>
        <v>0.84599999999999997</v>
      </c>
      <c r="AO35" s="4"/>
      <c r="AP35" s="4"/>
      <c r="AQ35" s="4">
        <v>8.4704448507007923E-2</v>
      </c>
      <c r="AR35" s="33">
        <f t="shared" si="25"/>
        <v>0.46100000000000002</v>
      </c>
      <c r="AS35" s="4"/>
      <c r="AT35" s="4"/>
      <c r="AU35" s="4">
        <v>7.1907373552711762E-2</v>
      </c>
      <c r="AV35" s="33">
        <f t="shared" si="26"/>
        <v>0.23</v>
      </c>
      <c r="AW35" s="4"/>
      <c r="AX35" s="4"/>
      <c r="AY35" s="4">
        <v>0.12492382693479585</v>
      </c>
      <c r="AZ35" s="33">
        <f t="shared" si="27"/>
        <v>0.307</v>
      </c>
      <c r="BA35" s="190"/>
    </row>
    <row r="36" spans="2:55">
      <c r="B36" s="189" t="s">
        <v>70</v>
      </c>
      <c r="C36" s="4">
        <v>0.12572922953128143</v>
      </c>
      <c r="D36" s="33">
        <f t="shared" si="15"/>
        <v>1</v>
      </c>
      <c r="E36" s="4"/>
      <c r="F36" s="4"/>
      <c r="G36" s="4">
        <v>3.2387849527258102E-2</v>
      </c>
      <c r="H36" s="33">
        <f t="shared" si="16"/>
        <v>1</v>
      </c>
      <c r="I36" s="4"/>
      <c r="J36" s="4"/>
      <c r="K36" s="4">
        <v>7.1615369141017904E-2</v>
      </c>
      <c r="L36" s="33">
        <f t="shared" si="17"/>
        <v>1</v>
      </c>
      <c r="M36" s="4"/>
      <c r="N36" s="4"/>
      <c r="O36" s="4">
        <v>0.10541138603902635</v>
      </c>
      <c r="P36" s="33">
        <f t="shared" si="18"/>
        <v>0</v>
      </c>
      <c r="Q36" s="4"/>
      <c r="R36" s="4"/>
      <c r="S36" s="4">
        <v>7.0408368537517599E-2</v>
      </c>
      <c r="T36" s="33">
        <f t="shared" si="19"/>
        <v>0.53800000000000003</v>
      </c>
      <c r="U36" s="4"/>
      <c r="V36" s="4"/>
      <c r="W36" s="4">
        <v>1.2271172802253066E-2</v>
      </c>
      <c r="X36" s="33">
        <f t="shared" si="20"/>
        <v>0.46100000000000002</v>
      </c>
      <c r="Y36" s="4"/>
      <c r="Z36" s="4"/>
      <c r="AA36" s="4">
        <v>0.13397706698853348</v>
      </c>
      <c r="AB36" s="33">
        <f t="shared" si="21"/>
        <v>0.153</v>
      </c>
      <c r="AC36" s="4"/>
      <c r="AD36" s="4"/>
      <c r="AE36" s="4">
        <v>3.5204184268758799E-2</v>
      </c>
      <c r="AF36" s="33">
        <f t="shared" si="22"/>
        <v>1</v>
      </c>
      <c r="AG36" s="4"/>
      <c r="AH36" s="4"/>
      <c r="AI36" s="4">
        <v>0.11486622409977872</v>
      </c>
      <c r="AJ36" s="33">
        <f t="shared" si="23"/>
        <v>7.5999999999999998E-2</v>
      </c>
      <c r="AK36" s="4"/>
      <c r="AL36" s="4"/>
      <c r="AM36" s="4">
        <v>1.3679340173003419E-2</v>
      </c>
      <c r="AN36" s="33">
        <f t="shared" si="24"/>
        <v>0.61499999999999999</v>
      </c>
      <c r="AO36" s="4"/>
      <c r="AP36" s="4"/>
      <c r="AQ36" s="4">
        <v>9.6358881512774081E-2</v>
      </c>
      <c r="AR36" s="33">
        <f t="shared" si="25"/>
        <v>1</v>
      </c>
      <c r="AS36" s="4"/>
      <c r="AT36" s="4"/>
      <c r="AU36" s="4">
        <v>7.885737276201972E-2</v>
      </c>
      <c r="AV36" s="33">
        <f t="shared" si="26"/>
        <v>0.84599999999999997</v>
      </c>
      <c r="AW36" s="4"/>
      <c r="AX36" s="4"/>
      <c r="AY36" s="4">
        <v>0.10903238784952726</v>
      </c>
      <c r="AZ36" s="33">
        <f t="shared" si="27"/>
        <v>0</v>
      </c>
      <c r="BA36" s="190"/>
    </row>
    <row r="37" spans="2:55" ht="15.75" thickBot="1">
      <c r="B37" s="193"/>
      <c r="C37" s="194">
        <f>AVERAGE(C23:C36)</f>
        <v>0.10999747739233116</v>
      </c>
      <c r="D37" s="194"/>
      <c r="E37" s="194"/>
      <c r="F37" s="194"/>
      <c r="G37" s="194">
        <f t="shared" ref="G37:AY37" si="28">AVERAGE(G23:G36)</f>
        <v>2.3024100303163507E-2</v>
      </c>
      <c r="H37" s="194"/>
      <c r="I37" s="194"/>
      <c r="J37" s="194"/>
      <c r="K37" s="194">
        <f t="shared" si="28"/>
        <v>4.6982895809989933E-2</v>
      </c>
      <c r="L37" s="194"/>
      <c r="M37" s="194"/>
      <c r="N37" s="194"/>
      <c r="O37" s="194">
        <f t="shared" si="28"/>
        <v>0.1313930302067729</v>
      </c>
      <c r="P37" s="194"/>
      <c r="Q37" s="194"/>
      <c r="R37" s="194"/>
      <c r="S37" s="194">
        <f t="shared" si="28"/>
        <v>7.0481735651082109E-2</v>
      </c>
      <c r="T37" s="194"/>
      <c r="U37" s="194"/>
      <c r="V37" s="194"/>
      <c r="W37" s="194">
        <f t="shared" si="28"/>
        <v>1.2817253171646463E-2</v>
      </c>
      <c r="X37" s="194"/>
      <c r="Y37" s="194"/>
      <c r="Z37" s="194"/>
      <c r="AA37" s="194">
        <f t="shared" si="28"/>
        <v>0.14043169616678838</v>
      </c>
      <c r="AB37" s="194"/>
      <c r="AC37" s="194"/>
      <c r="AD37" s="194"/>
      <c r="AE37" s="194">
        <f t="shared" si="28"/>
        <v>3.0854491391068588E-2</v>
      </c>
      <c r="AF37" s="194"/>
      <c r="AG37" s="194"/>
      <c r="AH37" s="194"/>
      <c r="AI37" s="194">
        <f t="shared" si="28"/>
        <v>0.13119537827340477</v>
      </c>
      <c r="AJ37" s="194"/>
      <c r="AK37" s="194"/>
      <c r="AL37" s="194"/>
      <c r="AM37" s="194">
        <f t="shared" si="28"/>
        <v>1.2774706470360817E-2</v>
      </c>
      <c r="AN37" s="194"/>
      <c r="AO37" s="194"/>
      <c r="AP37" s="194"/>
      <c r="AQ37" s="194">
        <f t="shared" si="28"/>
        <v>8.5735820675023014E-2</v>
      </c>
      <c r="AR37" s="194"/>
      <c r="AS37" s="194"/>
      <c r="AT37" s="194"/>
      <c r="AU37" s="194">
        <f t="shared" si="28"/>
        <v>7.5389255779932648E-2</v>
      </c>
      <c r="AV37" s="194"/>
      <c r="AW37" s="194"/>
      <c r="AX37" s="194"/>
      <c r="AY37" s="194">
        <f t="shared" si="28"/>
        <v>0.12890125037978858</v>
      </c>
      <c r="AZ37" s="194"/>
      <c r="BA37" s="200"/>
    </row>
    <row r="38" spans="2:55" ht="15.75" thickBot="1"/>
    <row r="39" spans="2:55" s="20" customFormat="1">
      <c r="B39" s="240" t="s">
        <v>97</v>
      </c>
      <c r="C39" s="241">
        <f>(C14*0.5)+(C21*0.25)+(C37*0.25)</f>
        <v>0.11116264274677219</v>
      </c>
      <c r="D39" s="19"/>
      <c r="E39" s="19"/>
      <c r="F39" s="244" t="s">
        <v>107</v>
      </c>
      <c r="G39" s="245"/>
      <c r="H39" s="246"/>
      <c r="I39" s="246"/>
      <c r="J39" s="246" t="s">
        <v>30</v>
      </c>
      <c r="K39" s="245"/>
      <c r="L39" s="246"/>
      <c r="M39" s="246"/>
      <c r="N39" s="246" t="s">
        <v>31</v>
      </c>
      <c r="O39" s="245"/>
      <c r="P39" s="246"/>
      <c r="Q39" s="246"/>
      <c r="R39" s="246" t="s">
        <v>108</v>
      </c>
      <c r="S39" s="245"/>
      <c r="T39" s="246"/>
      <c r="U39" s="246"/>
      <c r="V39" s="246" t="s">
        <v>33</v>
      </c>
      <c r="W39" s="245"/>
      <c r="X39" s="246"/>
      <c r="Y39" s="246"/>
      <c r="Z39" s="246" t="s">
        <v>34</v>
      </c>
      <c r="AA39" s="245"/>
      <c r="AB39" s="246"/>
      <c r="AC39" s="246"/>
      <c r="AD39" s="246" t="s">
        <v>35</v>
      </c>
      <c r="AE39" s="245"/>
      <c r="AF39" s="246"/>
      <c r="AG39" s="246"/>
      <c r="AH39" s="246" t="s">
        <v>36</v>
      </c>
      <c r="AI39" s="245"/>
      <c r="AJ39" s="246"/>
      <c r="AK39" s="246"/>
      <c r="AL39" s="246" t="s">
        <v>109</v>
      </c>
      <c r="AM39" s="245"/>
      <c r="AN39" s="246"/>
      <c r="AO39" s="246"/>
      <c r="AP39" s="246" t="s">
        <v>38</v>
      </c>
      <c r="AQ39" s="245"/>
      <c r="AR39" s="246"/>
      <c r="AS39" s="246"/>
      <c r="AT39" s="246" t="s">
        <v>39</v>
      </c>
      <c r="AU39" s="245"/>
      <c r="AV39" s="246"/>
      <c r="AW39" s="246"/>
      <c r="AX39" s="246" t="s">
        <v>110</v>
      </c>
      <c r="AY39" s="245"/>
      <c r="AZ39" s="245"/>
      <c r="BA39" s="245"/>
      <c r="BB39" s="245" t="s">
        <v>111</v>
      </c>
      <c r="BC39" s="247"/>
    </row>
    <row r="40" spans="2:55">
      <c r="B40" s="189"/>
      <c r="C40" s="242">
        <f>(G14*0.5)+(G21*0.25)+(G37*0.25)</f>
        <v>2.2861934236216665E-2</v>
      </c>
      <c r="F40" s="248">
        <v>7.1400433326767779E-2</v>
      </c>
      <c r="G40" s="33">
        <f>PERCENTRANK(F$40:F$68,F40)</f>
        <v>0</v>
      </c>
      <c r="H40" s="4"/>
      <c r="I40" s="4"/>
      <c r="J40" s="249">
        <v>1.475842783905546E-2</v>
      </c>
      <c r="K40" s="33">
        <f>PERCENTRANK(J$40:J$68,J40)</f>
        <v>0</v>
      </c>
      <c r="L40" s="4"/>
      <c r="M40" s="4"/>
      <c r="N40" s="249">
        <v>3.2107023411371234E-2</v>
      </c>
      <c r="O40" s="33">
        <f>PERCENTRANK(N$40:N$68,N40)</f>
        <v>0</v>
      </c>
      <c r="P40" s="4"/>
      <c r="Q40" s="4"/>
      <c r="R40" s="249">
        <v>9.3263738428205636E-2</v>
      </c>
      <c r="S40" s="33">
        <f>PERCENTRANK(R$40:R$68,R40)</f>
        <v>0</v>
      </c>
      <c r="T40" s="4"/>
      <c r="U40" s="4"/>
      <c r="V40" s="249">
        <v>5.7002938295788445E-2</v>
      </c>
      <c r="W40" s="33">
        <f>PERCENTRANK(V$40:V$68,V40)</f>
        <v>0</v>
      </c>
      <c r="X40" s="4"/>
      <c r="Y40" s="4"/>
      <c r="Z40" s="249">
        <v>5.0930460333006855E-3</v>
      </c>
      <c r="AA40" s="33">
        <f>PERCENTRANK(Z$40:Z$68,Z40)</f>
        <v>0</v>
      </c>
      <c r="AB40" s="4"/>
      <c r="AC40" s="4"/>
      <c r="AD40" s="249">
        <v>9.9331103678929764E-2</v>
      </c>
      <c r="AE40" s="33">
        <f>PERCENTRANK(AD$40:AD$68,AD40)</f>
        <v>0</v>
      </c>
      <c r="AF40" s="4"/>
      <c r="AG40" s="4"/>
      <c r="AH40" s="249">
        <v>2.2454205239314556E-2</v>
      </c>
      <c r="AI40" s="33">
        <f>PERCENTRANK(AH$40:AH$68,AH40)</f>
        <v>0</v>
      </c>
      <c r="AJ40" s="4"/>
      <c r="AK40" s="4"/>
      <c r="AL40" s="249">
        <v>9.755142017629774E-2</v>
      </c>
      <c r="AM40" s="33">
        <f>PERCENTRANK(AL$40:AL$68,AL40)</f>
        <v>0</v>
      </c>
      <c r="AN40" s="4"/>
      <c r="AO40" s="4"/>
      <c r="AP40" s="249">
        <v>0</v>
      </c>
      <c r="AQ40" s="33">
        <f>PERCENTRANK(AP$40:AP$68,AP40)</f>
        <v>0</v>
      </c>
      <c r="AR40" s="4"/>
      <c r="AS40" s="4"/>
      <c r="AT40" s="249">
        <v>6.9230769230769235E-2</v>
      </c>
      <c r="AU40" s="33">
        <f>PERCENTRANK(AT$40:AT$68,AT40)</f>
        <v>0</v>
      </c>
      <c r="AV40" s="4"/>
      <c r="AW40" s="4"/>
      <c r="AX40" s="249">
        <v>6.3909774436090222E-2</v>
      </c>
      <c r="AY40" s="33">
        <f>PERCENTRANK(AX$40:AX$68,AX40)</f>
        <v>0</v>
      </c>
      <c r="AZ40" s="4"/>
      <c r="BA40" s="4"/>
      <c r="BB40" s="249">
        <v>8.6090225563909772E-2</v>
      </c>
      <c r="BC40" s="250">
        <f>PERCENTRANK(BB$40:BB$68,BB40)</f>
        <v>0</v>
      </c>
    </row>
    <row r="41" spans="2:55">
      <c r="B41" s="229"/>
      <c r="C41" s="242">
        <f>(K14*0.5)+(K21*0.25)+(K37*0.25)</f>
        <v>4.4959665178176067E-2</v>
      </c>
      <c r="F41" s="248">
        <v>8.5406464250734573E-2</v>
      </c>
      <c r="G41" s="33">
        <f t="shared" ref="G41:G68" si="29">PERCENTRANK(F$40:F$68,F41)</f>
        <v>3.5000000000000003E-2</v>
      </c>
      <c r="H41" s="4"/>
      <c r="I41" s="4"/>
      <c r="J41" s="249">
        <v>1.5363403584794169E-2</v>
      </c>
      <c r="K41" s="33">
        <f t="shared" ref="K41:K68" si="30">PERCENTRANK(J$40:J$68,J41)</f>
        <v>3.5000000000000003E-2</v>
      </c>
      <c r="L41" s="4"/>
      <c r="M41" s="4"/>
      <c r="N41" s="249">
        <v>3.7348272642390289E-2</v>
      </c>
      <c r="O41" s="33">
        <f t="shared" ref="O41:O68" si="31">PERCENTRANK(N$40:N$68,N41)</f>
        <v>3.5000000000000003E-2</v>
      </c>
      <c r="P41" s="4"/>
      <c r="Q41" s="4"/>
      <c r="R41" s="249">
        <v>9.7572660491855631E-2</v>
      </c>
      <c r="S41" s="33">
        <f t="shared" ref="S41:S68" si="32">PERCENTRANK(R$40:R$68,R41)</f>
        <v>3.5000000000000003E-2</v>
      </c>
      <c r="T41" s="4"/>
      <c r="U41" s="4"/>
      <c r="V41" s="249">
        <v>6.0037523452157592E-2</v>
      </c>
      <c r="W41" s="33">
        <f t="shared" ref="W41:W68" si="33">PERCENTRANK(V$40:V$68,V41)</f>
        <v>3.5000000000000003E-2</v>
      </c>
      <c r="X41" s="4"/>
      <c r="Y41" s="4"/>
      <c r="Z41" s="249">
        <v>8.6956521739130436E-3</v>
      </c>
      <c r="AA41" s="33">
        <f t="shared" ref="AA41:AA68" si="34">PERCENTRANK(Z$40:Z$68,Z41)</f>
        <v>3.5000000000000003E-2</v>
      </c>
      <c r="AB41" s="4"/>
      <c r="AC41" s="4"/>
      <c r="AD41" s="249">
        <v>0.10774119006354708</v>
      </c>
      <c r="AE41" s="33">
        <f t="shared" ref="AE41:AE68" si="35">PERCENTRANK(AD$40:AD$68,AD41)</f>
        <v>3.5000000000000003E-2</v>
      </c>
      <c r="AF41" s="4"/>
      <c r="AG41" s="4"/>
      <c r="AH41" s="249">
        <v>2.6705115346038113E-2</v>
      </c>
      <c r="AI41" s="33">
        <f t="shared" ref="AI41:AI68" si="36">PERCENTRANK(AH$40:AH$68,AH41)</f>
        <v>3.5000000000000003E-2</v>
      </c>
      <c r="AJ41" s="4"/>
      <c r="AK41" s="4"/>
      <c r="AL41" s="249">
        <v>0.11052631578947368</v>
      </c>
      <c r="AM41" s="33">
        <f t="shared" ref="AM41:AM68" si="37">PERCENTRANK(AL$40:AL$68,AL41)</f>
        <v>3.5000000000000003E-2</v>
      </c>
      <c r="AN41" s="4"/>
      <c r="AO41" s="4"/>
      <c r="AP41" s="249">
        <v>1.0127607859023698E-3</v>
      </c>
      <c r="AQ41" s="33">
        <f t="shared" ref="AQ41:AQ68" si="38">PERCENTRANK(AP$40:AP$68,AP41)</f>
        <v>3.5000000000000003E-2</v>
      </c>
      <c r="AR41" s="4"/>
      <c r="AS41" s="4"/>
      <c r="AT41" s="249">
        <v>7.2932330827067668E-2</v>
      </c>
      <c r="AU41" s="33">
        <f t="shared" ref="AU41:AU68" si="39">PERCENTRANK(AT$40:AT$68,AT41)</f>
        <v>3.5000000000000003E-2</v>
      </c>
      <c r="AV41" s="4"/>
      <c r="AW41" s="4"/>
      <c r="AX41" s="249">
        <v>6.4250734573947102E-2</v>
      </c>
      <c r="AY41" s="33">
        <f t="shared" ref="AY41:AY68" si="40">PERCENTRANK(AX$40:AX$68,AX41)</f>
        <v>3.5000000000000003E-2</v>
      </c>
      <c r="AZ41" s="4"/>
      <c r="BA41" s="4"/>
      <c r="BB41" s="249">
        <v>9.478305785123968E-2</v>
      </c>
      <c r="BC41" s="250">
        <f t="shared" ref="BC41:BC68" si="41">PERCENTRANK(BB$40:BB$68,BB41)</f>
        <v>3.5000000000000003E-2</v>
      </c>
    </row>
    <row r="42" spans="2:55">
      <c r="B42" s="189"/>
      <c r="C42" s="242">
        <f>(O14*0.5)+(O21*0.25)+(O37*0.25)</f>
        <v>0.14161823099133813</v>
      </c>
      <c r="F42" s="248">
        <v>8.7011033099297905E-2</v>
      </c>
      <c r="G42" s="33">
        <f t="shared" si="29"/>
        <v>7.0999999999999994E-2</v>
      </c>
      <c r="H42" s="4"/>
      <c r="I42" s="4"/>
      <c r="J42" s="249">
        <v>1.8553968487704315E-2</v>
      </c>
      <c r="K42" s="33">
        <f t="shared" si="30"/>
        <v>7.0999999999999994E-2</v>
      </c>
      <c r="L42" s="4"/>
      <c r="M42" s="4"/>
      <c r="N42" s="249">
        <v>3.7414299706170426E-2</v>
      </c>
      <c r="O42" s="33">
        <f t="shared" si="31"/>
        <v>7.0999999999999994E-2</v>
      </c>
      <c r="P42" s="4"/>
      <c r="Q42" s="4"/>
      <c r="R42" s="249">
        <v>0.10105315947843529</v>
      </c>
      <c r="S42" s="33">
        <f t="shared" si="32"/>
        <v>7.0999999999999994E-2</v>
      </c>
      <c r="T42" s="4"/>
      <c r="U42" s="4"/>
      <c r="V42" s="249">
        <v>6.1141580337192768E-2</v>
      </c>
      <c r="W42" s="33">
        <f t="shared" si="33"/>
        <v>7.0999999999999994E-2</v>
      </c>
      <c r="X42" s="4"/>
      <c r="Y42" s="4"/>
      <c r="Z42" s="249">
        <v>9.3743187268367119E-3</v>
      </c>
      <c r="AA42" s="33">
        <f t="shared" si="34"/>
        <v>7.0999999999999994E-2</v>
      </c>
      <c r="AB42" s="4"/>
      <c r="AC42" s="4"/>
      <c r="AD42" s="249">
        <v>0.11154264408886126</v>
      </c>
      <c r="AE42" s="33">
        <f t="shared" si="35"/>
        <v>7.0999999999999994E-2</v>
      </c>
      <c r="AF42" s="4"/>
      <c r="AG42" s="4"/>
      <c r="AH42" s="249">
        <v>2.7997469155330589E-2</v>
      </c>
      <c r="AI42" s="33">
        <f t="shared" si="36"/>
        <v>7.0999999999999994E-2</v>
      </c>
      <c r="AJ42" s="4"/>
      <c r="AK42" s="4"/>
      <c r="AL42" s="249">
        <v>0.11107658847289109</v>
      </c>
      <c r="AM42" s="33">
        <f t="shared" si="37"/>
        <v>7.0999999999999994E-2</v>
      </c>
      <c r="AN42" s="4"/>
      <c r="AO42" s="4"/>
      <c r="AP42" s="249">
        <v>3.0521037715282319E-3</v>
      </c>
      <c r="AQ42" s="33">
        <f t="shared" si="38"/>
        <v>7.0999999999999994E-2</v>
      </c>
      <c r="AR42" s="4"/>
      <c r="AS42" s="4"/>
      <c r="AT42" s="249">
        <v>7.3367995378393988E-2</v>
      </c>
      <c r="AU42" s="33">
        <f t="shared" si="39"/>
        <v>7.0999999999999994E-2</v>
      </c>
      <c r="AV42" s="4"/>
      <c r="AW42" s="4"/>
      <c r="AX42" s="249">
        <v>6.7963386727688785E-2</v>
      </c>
      <c r="AY42" s="33">
        <f t="shared" si="40"/>
        <v>7.0999999999999994E-2</v>
      </c>
      <c r="AZ42" s="4"/>
      <c r="BA42" s="4"/>
      <c r="BB42" s="249">
        <v>9.7053726169844035E-2</v>
      </c>
      <c r="BC42" s="250">
        <f t="shared" si="41"/>
        <v>7.0999999999999994E-2</v>
      </c>
    </row>
    <row r="43" spans="2:55">
      <c r="B43" s="189"/>
      <c r="C43" s="242">
        <f>(S14*0.5)+(S21*0.25)+(S37*0.25)</f>
        <v>7.0461538967780596E-2</v>
      </c>
      <c r="F43" s="248">
        <v>9.5273155647180086E-2</v>
      </c>
      <c r="G43" s="33">
        <f t="shared" si="29"/>
        <v>0.107</v>
      </c>
      <c r="H43" s="4"/>
      <c r="I43" s="4"/>
      <c r="J43" s="249">
        <v>1.8761726078799248E-2</v>
      </c>
      <c r="K43" s="33">
        <f t="shared" si="30"/>
        <v>0.107</v>
      </c>
      <c r="L43" s="4"/>
      <c r="M43" s="4"/>
      <c r="N43" s="249">
        <v>3.8484909864290054E-2</v>
      </c>
      <c r="O43" s="33">
        <f t="shared" si="31"/>
        <v>0.107</v>
      </c>
      <c r="P43" s="4"/>
      <c r="Q43" s="4"/>
      <c r="R43" s="249">
        <v>0.10541138603902635</v>
      </c>
      <c r="S43" s="33">
        <f t="shared" si="32"/>
        <v>0.107</v>
      </c>
      <c r="T43" s="4"/>
      <c r="U43" s="4"/>
      <c r="V43" s="249">
        <v>6.1586388689192424E-2</v>
      </c>
      <c r="W43" s="33">
        <f t="shared" si="33"/>
        <v>0.107</v>
      </c>
      <c r="X43" s="4"/>
      <c r="Y43" s="4"/>
      <c r="Z43" s="249">
        <v>9.6935584740462793E-3</v>
      </c>
      <c r="AA43" s="33">
        <f t="shared" si="34"/>
        <v>0.107</v>
      </c>
      <c r="AB43" s="4"/>
      <c r="AC43" s="4"/>
      <c r="AD43" s="249">
        <v>0.11389462809917356</v>
      </c>
      <c r="AE43" s="33">
        <f t="shared" si="35"/>
        <v>0.107</v>
      </c>
      <c r="AF43" s="4"/>
      <c r="AG43" s="4"/>
      <c r="AH43" s="249">
        <v>2.838468720821662E-2</v>
      </c>
      <c r="AI43" s="33">
        <f t="shared" si="36"/>
        <v>0.107</v>
      </c>
      <c r="AJ43" s="4"/>
      <c r="AK43" s="4"/>
      <c r="AL43" s="249">
        <v>0.11265164644714039</v>
      </c>
      <c r="AM43" s="33">
        <f t="shared" si="37"/>
        <v>0.107</v>
      </c>
      <c r="AN43" s="4"/>
      <c r="AO43" s="4"/>
      <c r="AP43" s="249">
        <v>3.6001694197373992E-3</v>
      </c>
      <c r="AQ43" s="33">
        <f t="shared" si="38"/>
        <v>0.107</v>
      </c>
      <c r="AR43" s="4"/>
      <c r="AS43" s="4"/>
      <c r="AT43" s="249">
        <v>7.7402348430385806E-2</v>
      </c>
      <c r="AU43" s="33">
        <f t="shared" si="39"/>
        <v>0.107</v>
      </c>
      <c r="AV43" s="4"/>
      <c r="AW43" s="4"/>
      <c r="AX43" s="249">
        <v>6.8817643455176644E-2</v>
      </c>
      <c r="AY43" s="33">
        <f t="shared" si="40"/>
        <v>0.107</v>
      </c>
      <c r="AZ43" s="4"/>
      <c r="BA43" s="4"/>
      <c r="BB43" s="249">
        <v>0.10735264330565121</v>
      </c>
      <c r="BC43" s="250">
        <f t="shared" si="41"/>
        <v>0.107</v>
      </c>
    </row>
    <row r="44" spans="2:55">
      <c r="B44" s="189"/>
      <c r="C44" s="242">
        <f>(W14*0.5)+(W21*0.25)+(W37*0.25)</f>
        <v>1.351763265864128E-2</v>
      </c>
      <c r="F44" s="248">
        <v>9.5696753145875404E-2</v>
      </c>
      <c r="G44" s="33">
        <f t="shared" si="29"/>
        <v>0.14199999999999999</v>
      </c>
      <c r="H44" s="4"/>
      <c r="I44" s="4"/>
      <c r="J44" s="249">
        <v>1.8806744487678339E-2</v>
      </c>
      <c r="K44" s="33">
        <f t="shared" si="30"/>
        <v>0.14199999999999999</v>
      </c>
      <c r="L44" s="4"/>
      <c r="M44" s="4"/>
      <c r="N44" s="249">
        <v>3.9393342525113256E-2</v>
      </c>
      <c r="O44" s="33">
        <f t="shared" si="31"/>
        <v>0.14199999999999999</v>
      </c>
      <c r="P44" s="4"/>
      <c r="Q44" s="4"/>
      <c r="R44" s="249">
        <v>0.10911500515388012</v>
      </c>
      <c r="S44" s="33">
        <f t="shared" si="32"/>
        <v>0.14199999999999999</v>
      </c>
      <c r="T44" s="4"/>
      <c r="U44" s="4"/>
      <c r="V44" s="249">
        <v>6.2931839402427636E-2</v>
      </c>
      <c r="W44" s="33">
        <f t="shared" si="33"/>
        <v>0.14199999999999999</v>
      </c>
      <c r="X44" s="4"/>
      <c r="Y44" s="4"/>
      <c r="Z44" s="249">
        <v>9.7187453983213073E-3</v>
      </c>
      <c r="AA44" s="33">
        <f t="shared" si="34"/>
        <v>0.14199999999999999</v>
      </c>
      <c r="AB44" s="4"/>
      <c r="AC44" s="4"/>
      <c r="AD44" s="249">
        <v>0.12142857142857141</v>
      </c>
      <c r="AE44" s="33">
        <f t="shared" si="35"/>
        <v>0.14199999999999999</v>
      </c>
      <c r="AF44" s="4"/>
      <c r="AG44" s="4"/>
      <c r="AH44" s="249">
        <v>2.8429392574180517E-2</v>
      </c>
      <c r="AI44" s="33">
        <f t="shared" si="36"/>
        <v>0.14199999999999999</v>
      </c>
      <c r="AJ44" s="4"/>
      <c r="AK44" s="4"/>
      <c r="AL44" s="249">
        <v>0.11486622409977872</v>
      </c>
      <c r="AM44" s="33">
        <f t="shared" si="37"/>
        <v>0.14199999999999999</v>
      </c>
      <c r="AN44" s="4"/>
      <c r="AO44" s="4"/>
      <c r="AP44" s="249">
        <v>3.7593984962406013E-3</v>
      </c>
      <c r="AQ44" s="33">
        <f t="shared" si="38"/>
        <v>0.14199999999999999</v>
      </c>
      <c r="AR44" s="4"/>
      <c r="AS44" s="4"/>
      <c r="AT44" s="249">
        <v>7.9287190082644635E-2</v>
      </c>
      <c r="AU44" s="33">
        <f t="shared" si="39"/>
        <v>0.14199999999999999</v>
      </c>
      <c r="AV44" s="4"/>
      <c r="AW44" s="4"/>
      <c r="AX44" s="249">
        <v>6.9989669421487613E-2</v>
      </c>
      <c r="AY44" s="33">
        <f t="shared" si="40"/>
        <v>0.14199999999999999</v>
      </c>
      <c r="AZ44" s="4"/>
      <c r="BA44" s="4"/>
      <c r="BB44" s="249">
        <v>0.10855499640546369</v>
      </c>
      <c r="BC44" s="250">
        <f t="shared" si="41"/>
        <v>0.14199999999999999</v>
      </c>
    </row>
    <row r="45" spans="2:55">
      <c r="B45" s="189"/>
      <c r="C45" s="242">
        <f>(AA14*0.5)+(AA21*0.25)+(AA37*0.25)</f>
        <v>0.13819029709513422</v>
      </c>
      <c r="F45" s="248">
        <v>9.9652008857956331E-2</v>
      </c>
      <c r="G45" s="33">
        <f t="shared" si="29"/>
        <v>0.17799999999999999</v>
      </c>
      <c r="H45" s="4"/>
      <c r="I45" s="4"/>
      <c r="J45" s="249">
        <v>1.9588638589618023E-2</v>
      </c>
      <c r="K45" s="33">
        <f t="shared" si="30"/>
        <v>0.17799999999999999</v>
      </c>
      <c r="L45" s="4"/>
      <c r="M45" s="4"/>
      <c r="N45" s="249">
        <v>4.1284403669724773E-2</v>
      </c>
      <c r="O45" s="33">
        <f t="shared" si="31"/>
        <v>0.17799999999999999</v>
      </c>
      <c r="P45" s="4"/>
      <c r="Q45" s="4"/>
      <c r="R45" s="249">
        <v>0.11221389507798259</v>
      </c>
      <c r="S45" s="33">
        <f t="shared" si="32"/>
        <v>0.17799999999999999</v>
      </c>
      <c r="T45" s="4"/>
      <c r="U45" s="4"/>
      <c r="V45" s="249">
        <v>6.3157894736842107E-2</v>
      </c>
      <c r="W45" s="33">
        <f t="shared" si="33"/>
        <v>0.17799999999999999</v>
      </c>
      <c r="X45" s="4"/>
      <c r="Y45" s="4"/>
      <c r="Z45" s="249">
        <v>1.0156408693885842E-2</v>
      </c>
      <c r="AA45" s="33">
        <f t="shared" si="34"/>
        <v>0.17799999999999999</v>
      </c>
      <c r="AB45" s="4"/>
      <c r="AC45" s="4"/>
      <c r="AD45" s="249">
        <v>0.13386727688787187</v>
      </c>
      <c r="AE45" s="33">
        <f t="shared" si="35"/>
        <v>0.17799999999999999</v>
      </c>
      <c r="AF45" s="4"/>
      <c r="AG45" s="4"/>
      <c r="AH45" s="249">
        <v>2.8559854162446829E-2</v>
      </c>
      <c r="AI45" s="33">
        <f t="shared" si="36"/>
        <v>0.17799999999999999</v>
      </c>
      <c r="AJ45" s="4"/>
      <c r="AK45" s="4"/>
      <c r="AL45" s="249">
        <v>0.11819887429643526</v>
      </c>
      <c r="AM45" s="33">
        <f t="shared" si="37"/>
        <v>0.17799999999999999</v>
      </c>
      <c r="AN45" s="4"/>
      <c r="AO45" s="4"/>
      <c r="AP45" s="249">
        <v>3.8739669421487604E-3</v>
      </c>
      <c r="AQ45" s="33">
        <f t="shared" si="38"/>
        <v>0.17799999999999999</v>
      </c>
      <c r="AR45" s="4"/>
      <c r="AS45" s="4"/>
      <c r="AT45" s="249">
        <v>7.9314242652599856E-2</v>
      </c>
      <c r="AU45" s="33">
        <f t="shared" si="39"/>
        <v>0.17799999999999999</v>
      </c>
      <c r="AV45" s="4"/>
      <c r="AW45" s="4"/>
      <c r="AX45" s="249">
        <v>7.1461861115426434E-2</v>
      </c>
      <c r="AY45" s="33">
        <f t="shared" si="40"/>
        <v>0.17799999999999999</v>
      </c>
      <c r="AZ45" s="4"/>
      <c r="BA45" s="4"/>
      <c r="BB45" s="249">
        <v>0.10903238784952726</v>
      </c>
      <c r="BC45" s="250">
        <f t="shared" si="41"/>
        <v>0.17799999999999999</v>
      </c>
    </row>
    <row r="46" spans="2:55">
      <c r="B46" s="189"/>
      <c r="C46" s="242">
        <f>(AE14*0.5)+(AE21*0.25)+(AE37*0.25)</f>
        <v>3.2188996163767761E-2</v>
      </c>
      <c r="F46" s="248">
        <v>0.10204407537527946</v>
      </c>
      <c r="G46" s="33">
        <f t="shared" si="29"/>
        <v>0.214</v>
      </c>
      <c r="H46" s="4"/>
      <c r="I46" s="4"/>
      <c r="J46" s="249">
        <v>1.9981325863678803E-2</v>
      </c>
      <c r="K46" s="33">
        <f t="shared" si="30"/>
        <v>0.214</v>
      </c>
      <c r="L46" s="4"/>
      <c r="M46" s="4"/>
      <c r="N46" s="249">
        <v>4.2100357309305579E-2</v>
      </c>
      <c r="O46" s="33">
        <f t="shared" si="31"/>
        <v>0.214</v>
      </c>
      <c r="P46" s="4"/>
      <c r="Q46" s="4"/>
      <c r="R46" s="249">
        <v>0.11933345278623901</v>
      </c>
      <c r="S46" s="33">
        <f t="shared" si="32"/>
        <v>0.214</v>
      </c>
      <c r="T46" s="4"/>
      <c r="U46" s="4"/>
      <c r="V46" s="249">
        <v>6.4055367398026794E-2</v>
      </c>
      <c r="W46" s="33">
        <f t="shared" si="33"/>
        <v>0.214</v>
      </c>
      <c r="X46" s="4"/>
      <c r="Y46" s="4"/>
      <c r="Z46" s="249">
        <v>1.0526315789473684E-2</v>
      </c>
      <c r="AA46" s="33">
        <f t="shared" si="34"/>
        <v>0.214</v>
      </c>
      <c r="AB46" s="4"/>
      <c r="AC46" s="4"/>
      <c r="AD46" s="249">
        <v>0.13397706698853348</v>
      </c>
      <c r="AE46" s="33">
        <f t="shared" si="35"/>
        <v>0.214</v>
      </c>
      <c r="AF46" s="4"/>
      <c r="AG46" s="4"/>
      <c r="AH46" s="249">
        <v>2.9223890130948577E-2</v>
      </c>
      <c r="AI46" s="33">
        <f t="shared" si="36"/>
        <v>0.214</v>
      </c>
      <c r="AJ46" s="4"/>
      <c r="AK46" s="4"/>
      <c r="AL46" s="249">
        <v>0.12370867768595041</v>
      </c>
      <c r="AM46" s="33">
        <f t="shared" si="37"/>
        <v>0.214</v>
      </c>
      <c r="AN46" s="4"/>
      <c r="AO46" s="4"/>
      <c r="AP46" s="249">
        <v>4.8638132295719845E-3</v>
      </c>
      <c r="AQ46" s="33">
        <f t="shared" si="38"/>
        <v>0.214</v>
      </c>
      <c r="AR46" s="4"/>
      <c r="AS46" s="4"/>
      <c r="AT46" s="249">
        <v>7.9540795407954071E-2</v>
      </c>
      <c r="AU46" s="33">
        <f t="shared" si="39"/>
        <v>0.214</v>
      </c>
      <c r="AV46" s="4"/>
      <c r="AW46" s="4"/>
      <c r="AX46" s="249">
        <v>7.154571545715456E-2</v>
      </c>
      <c r="AY46" s="33">
        <f t="shared" si="40"/>
        <v>0.214</v>
      </c>
      <c r="AZ46" s="4"/>
      <c r="BA46" s="4"/>
      <c r="BB46" s="249">
        <v>0.11067580803134182</v>
      </c>
      <c r="BC46" s="250">
        <f t="shared" si="41"/>
        <v>0.214</v>
      </c>
    </row>
    <row r="47" spans="2:55">
      <c r="B47" s="189"/>
      <c r="C47" s="242">
        <f>(AI14*0.5)+(AI21*0.25)+(AI37*0.25)</f>
        <v>0.13082721751139761</v>
      </c>
      <c r="F47" s="248">
        <v>0.10256410256410255</v>
      </c>
      <c r="G47" s="33">
        <f t="shared" si="29"/>
        <v>0.25</v>
      </c>
      <c r="H47" s="4"/>
      <c r="I47" s="4"/>
      <c r="J47" s="249">
        <v>2.024675735526732E-2</v>
      </c>
      <c r="K47" s="33">
        <f t="shared" si="30"/>
        <v>0.25</v>
      </c>
      <c r="L47" s="4"/>
      <c r="M47" s="4"/>
      <c r="N47" s="249">
        <v>4.2679191341637737E-2</v>
      </c>
      <c r="O47" s="33">
        <f t="shared" si="31"/>
        <v>0.25</v>
      </c>
      <c r="P47" s="4"/>
      <c r="Q47" s="4"/>
      <c r="R47" s="249">
        <v>0.12163872192344195</v>
      </c>
      <c r="S47" s="33">
        <f t="shared" si="32"/>
        <v>0.25</v>
      </c>
      <c r="T47" s="4"/>
      <c r="U47" s="4"/>
      <c r="V47" s="249">
        <v>6.4937082491844017E-2</v>
      </c>
      <c r="W47" s="33">
        <f t="shared" si="33"/>
        <v>0.25</v>
      </c>
      <c r="X47" s="4"/>
      <c r="Y47" s="4"/>
      <c r="Z47" s="249">
        <v>1.0800508259212197E-2</v>
      </c>
      <c r="AA47" s="33">
        <f t="shared" si="34"/>
        <v>0.25</v>
      </c>
      <c r="AB47" s="4"/>
      <c r="AC47" s="4"/>
      <c r="AD47" s="249">
        <v>0.13437806072477962</v>
      </c>
      <c r="AE47" s="33">
        <f t="shared" si="35"/>
        <v>0.25</v>
      </c>
      <c r="AF47" s="4"/>
      <c r="AG47" s="4"/>
      <c r="AH47" s="249">
        <v>2.9385414800215011E-2</v>
      </c>
      <c r="AI47" s="33">
        <f t="shared" si="36"/>
        <v>0.25</v>
      </c>
      <c r="AJ47" s="4"/>
      <c r="AK47" s="4"/>
      <c r="AL47" s="249">
        <v>0.1238881829733164</v>
      </c>
      <c r="AM47" s="33">
        <f t="shared" si="37"/>
        <v>0.25</v>
      </c>
      <c r="AN47" s="4"/>
      <c r="AO47" s="4"/>
      <c r="AP47" s="249">
        <v>5.535055350553506E-3</v>
      </c>
      <c r="AQ47" s="33">
        <f t="shared" si="38"/>
        <v>0.25</v>
      </c>
      <c r="AR47" s="4"/>
      <c r="AS47" s="4"/>
      <c r="AT47" s="249">
        <v>8.0444735120994107E-2</v>
      </c>
      <c r="AU47" s="33">
        <f t="shared" si="39"/>
        <v>0.25</v>
      </c>
      <c r="AV47" s="4"/>
      <c r="AW47" s="4"/>
      <c r="AX47" s="249">
        <v>7.1907373552711762E-2</v>
      </c>
      <c r="AY47" s="33">
        <f t="shared" si="40"/>
        <v>0.25</v>
      </c>
      <c r="AZ47" s="4"/>
      <c r="BA47" s="4"/>
      <c r="BB47" s="249">
        <v>0.11189931350114417</v>
      </c>
      <c r="BC47" s="250">
        <f t="shared" si="41"/>
        <v>0.25</v>
      </c>
    </row>
    <row r="48" spans="2:55">
      <c r="B48" s="189"/>
      <c r="C48" s="242">
        <f>(AM14*0.5)+(AM21*0.25)+(AM37*0.25)</f>
        <v>9.5924441005285042E-3</v>
      </c>
      <c r="F48" s="248">
        <v>0.10414539513988157</v>
      </c>
      <c r="G48" s="33">
        <f t="shared" si="29"/>
        <v>0.28499999999999998</v>
      </c>
      <c r="H48" s="4"/>
      <c r="I48" s="4"/>
      <c r="J48" s="249">
        <v>2.060562623185809E-2</v>
      </c>
      <c r="K48" s="33">
        <f t="shared" si="30"/>
        <v>0.28499999999999998</v>
      </c>
      <c r="L48" s="4"/>
      <c r="M48" s="4"/>
      <c r="N48" s="249">
        <v>4.2954031650339113E-2</v>
      </c>
      <c r="O48" s="33">
        <f t="shared" si="31"/>
        <v>0.28499999999999998</v>
      </c>
      <c r="P48" s="4"/>
      <c r="Q48" s="4"/>
      <c r="R48" s="249">
        <v>0.12497447416785788</v>
      </c>
      <c r="S48" s="33">
        <f t="shared" si="32"/>
        <v>0.28499999999999998</v>
      </c>
      <c r="T48" s="4"/>
      <c r="U48" s="4"/>
      <c r="V48" s="249">
        <v>6.5012970168612197E-2</v>
      </c>
      <c r="W48" s="33">
        <f t="shared" si="33"/>
        <v>0.28499999999999998</v>
      </c>
      <c r="X48" s="4"/>
      <c r="Y48" s="4"/>
      <c r="Z48" s="249">
        <v>1.1303692539562924E-2</v>
      </c>
      <c r="AA48" s="33">
        <f t="shared" si="34"/>
        <v>0.28499999999999998</v>
      </c>
      <c r="AB48" s="4"/>
      <c r="AC48" s="4"/>
      <c r="AD48" s="249">
        <v>0.13550635506355063</v>
      </c>
      <c r="AE48" s="33">
        <f t="shared" si="35"/>
        <v>0.28499999999999998</v>
      </c>
      <c r="AF48" s="4"/>
      <c r="AG48" s="4"/>
      <c r="AH48" s="249">
        <v>2.9745251067589455E-2</v>
      </c>
      <c r="AI48" s="33">
        <f t="shared" si="36"/>
        <v>0.28499999999999998</v>
      </c>
      <c r="AJ48" s="4"/>
      <c r="AK48" s="4"/>
      <c r="AL48" s="249">
        <v>0.12579027686941358</v>
      </c>
      <c r="AM48" s="33">
        <f t="shared" si="37"/>
        <v>0.28499999999999998</v>
      </c>
      <c r="AN48" s="4"/>
      <c r="AO48" s="4"/>
      <c r="AP48" s="249">
        <v>6.295694557270512E-3</v>
      </c>
      <c r="AQ48" s="33">
        <f t="shared" si="38"/>
        <v>0.28499999999999998</v>
      </c>
      <c r="AR48" s="4"/>
      <c r="AS48" s="4"/>
      <c r="AT48" s="249">
        <v>8.1792717086834735E-2</v>
      </c>
      <c r="AU48" s="33">
        <f t="shared" si="39"/>
        <v>0.28499999999999998</v>
      </c>
      <c r="AV48" s="4"/>
      <c r="AW48" s="4"/>
      <c r="AX48" s="249">
        <v>7.271622442779016E-2</v>
      </c>
      <c r="AY48" s="33">
        <f t="shared" si="40"/>
        <v>0.28499999999999998</v>
      </c>
      <c r="AZ48" s="4"/>
      <c r="BA48" s="4"/>
      <c r="BB48" s="249">
        <v>0.11859381617958492</v>
      </c>
      <c r="BC48" s="250">
        <f t="shared" si="41"/>
        <v>0.28499999999999998</v>
      </c>
    </row>
    <row r="49" spans="2:55">
      <c r="B49" s="189"/>
      <c r="C49" s="242">
        <f>(AQ14*0.5)+(AQ21*0.25)+(AQ37*0.25)</f>
        <v>8.6734515481184132E-2</v>
      </c>
      <c r="F49" s="248">
        <v>0.10457198443579767</v>
      </c>
      <c r="G49" s="33">
        <f t="shared" si="29"/>
        <v>0.32100000000000001</v>
      </c>
      <c r="H49" s="4"/>
      <c r="I49" s="4"/>
      <c r="J49" s="249">
        <v>2.093781344032096E-2</v>
      </c>
      <c r="K49" s="33">
        <f t="shared" si="30"/>
        <v>0.32100000000000001</v>
      </c>
      <c r="L49" s="4"/>
      <c r="M49" s="4"/>
      <c r="N49" s="249">
        <v>4.4026306174643773E-2</v>
      </c>
      <c r="O49" s="33">
        <f t="shared" si="31"/>
        <v>0.32100000000000001</v>
      </c>
      <c r="P49" s="4"/>
      <c r="Q49" s="4"/>
      <c r="R49" s="249">
        <v>0.12557226945716154</v>
      </c>
      <c r="S49" s="33">
        <f t="shared" si="32"/>
        <v>0.32100000000000001</v>
      </c>
      <c r="T49" s="4"/>
      <c r="U49" s="4"/>
      <c r="V49" s="249">
        <v>6.5082644628099179E-2</v>
      </c>
      <c r="W49" s="33">
        <f t="shared" si="33"/>
        <v>0.32100000000000001</v>
      </c>
      <c r="X49" s="4"/>
      <c r="Y49" s="4"/>
      <c r="Z49" s="249">
        <v>1.1325585975970061E-2</v>
      </c>
      <c r="AA49" s="33">
        <f t="shared" si="34"/>
        <v>0.32100000000000001</v>
      </c>
      <c r="AB49" s="4"/>
      <c r="AC49" s="4"/>
      <c r="AD49" s="249">
        <v>0.13563383656841602</v>
      </c>
      <c r="AE49" s="33">
        <f t="shared" si="35"/>
        <v>0.32100000000000001</v>
      </c>
      <c r="AF49" s="4"/>
      <c r="AG49" s="4"/>
      <c r="AH49" s="249">
        <v>2.9959810010960906E-2</v>
      </c>
      <c r="AI49" s="33">
        <f t="shared" si="36"/>
        <v>0.32100000000000001</v>
      </c>
      <c r="AJ49" s="4"/>
      <c r="AK49" s="4"/>
      <c r="AL49" s="249">
        <v>0.12596308905214118</v>
      </c>
      <c r="AM49" s="33">
        <f t="shared" si="37"/>
        <v>0.32100000000000001</v>
      </c>
      <c r="AN49" s="4"/>
      <c r="AO49" s="4"/>
      <c r="AP49" s="249">
        <v>6.6125070848290198E-3</v>
      </c>
      <c r="AQ49" s="33">
        <f t="shared" si="38"/>
        <v>0.32100000000000001</v>
      </c>
      <c r="AR49" s="4"/>
      <c r="AS49" s="4"/>
      <c r="AT49" s="249">
        <v>8.225245175577349E-2</v>
      </c>
      <c r="AU49" s="33">
        <f t="shared" si="39"/>
        <v>0.32100000000000001</v>
      </c>
      <c r="AV49" s="4"/>
      <c r="AW49" s="4"/>
      <c r="AX49" s="249">
        <v>7.3807812125569139E-2</v>
      </c>
      <c r="AY49" s="33">
        <f t="shared" si="40"/>
        <v>0.32100000000000001</v>
      </c>
      <c r="AZ49" s="4"/>
      <c r="BA49" s="4"/>
      <c r="BB49" s="249">
        <v>0.11906354515050167</v>
      </c>
      <c r="BC49" s="250">
        <f t="shared" si="41"/>
        <v>0.32100000000000001</v>
      </c>
    </row>
    <row r="50" spans="2:55">
      <c r="B50" s="189"/>
      <c r="C50" s="242">
        <f>(AU14*0.5)+(AU21*0.25)+(AU37*0.25)</f>
        <v>7.4701110625629938E-2</v>
      </c>
      <c r="F50" s="248">
        <v>0.1061381074168798</v>
      </c>
      <c r="G50" s="33">
        <f t="shared" si="29"/>
        <v>0.35699999999999998</v>
      </c>
      <c r="H50" s="4"/>
      <c r="I50" s="4"/>
      <c r="J50" s="249">
        <v>2.100840336134454E-2</v>
      </c>
      <c r="K50" s="33">
        <f t="shared" si="30"/>
        <v>0.35699999999999998</v>
      </c>
      <c r="L50" s="4"/>
      <c r="M50" s="4"/>
      <c r="N50" s="249">
        <v>4.4132397191574725E-2</v>
      </c>
      <c r="O50" s="33">
        <f t="shared" si="31"/>
        <v>0.35699999999999998</v>
      </c>
      <c r="P50" s="4"/>
      <c r="Q50" s="4"/>
      <c r="R50" s="249">
        <v>0.12565938206480784</v>
      </c>
      <c r="S50" s="33">
        <f t="shared" si="32"/>
        <v>0.35699999999999998</v>
      </c>
      <c r="T50" s="4"/>
      <c r="U50" s="4"/>
      <c r="V50" s="249">
        <v>6.7302137492778746E-2</v>
      </c>
      <c r="W50" s="33">
        <f t="shared" si="33"/>
        <v>0.35699999999999998</v>
      </c>
      <c r="X50" s="4"/>
      <c r="Y50" s="4"/>
      <c r="Z50" s="249">
        <v>1.1372867587327376E-2</v>
      </c>
      <c r="AA50" s="33">
        <f t="shared" si="34"/>
        <v>0.35699999999999998</v>
      </c>
      <c r="AB50" s="4"/>
      <c r="AC50" s="4"/>
      <c r="AD50" s="249">
        <v>0.13763528691035329</v>
      </c>
      <c r="AE50" s="33">
        <f t="shared" si="35"/>
        <v>0.35699999999999998</v>
      </c>
      <c r="AF50" s="4"/>
      <c r="AG50" s="4"/>
      <c r="AH50" s="249">
        <v>3.0178837555886736E-2</v>
      </c>
      <c r="AI50" s="33">
        <f t="shared" si="36"/>
        <v>0.35699999999999998</v>
      </c>
      <c r="AJ50" s="4"/>
      <c r="AK50" s="4"/>
      <c r="AL50" s="249">
        <v>0.12660135644310477</v>
      </c>
      <c r="AM50" s="33">
        <f t="shared" si="37"/>
        <v>0.35699999999999998</v>
      </c>
      <c r="AN50" s="4"/>
      <c r="AO50" s="4"/>
      <c r="AP50" s="249">
        <v>8.0091533180778034E-3</v>
      </c>
      <c r="AQ50" s="33">
        <f t="shared" si="38"/>
        <v>0.35699999999999998</v>
      </c>
      <c r="AR50" s="4"/>
      <c r="AS50" s="4"/>
      <c r="AT50" s="249">
        <v>8.3650995340957227E-2</v>
      </c>
      <c r="AU50" s="33">
        <f t="shared" si="39"/>
        <v>0.35699999999999998</v>
      </c>
      <c r="AV50" s="4"/>
      <c r="AW50" s="4"/>
      <c r="AX50" s="249">
        <v>7.4234546504910459E-2</v>
      </c>
      <c r="AY50" s="33">
        <f t="shared" si="40"/>
        <v>0.35699999999999998</v>
      </c>
      <c r="AZ50" s="4"/>
      <c r="BA50" s="4"/>
      <c r="BB50" s="249">
        <v>0.12043054427294882</v>
      </c>
      <c r="BC50" s="250">
        <f t="shared" si="41"/>
        <v>0.35699999999999998</v>
      </c>
    </row>
    <row r="51" spans="2:55" ht="15.75" thickBot="1">
      <c r="B51" s="193"/>
      <c r="C51" s="243">
        <f>(AY14*0.5)+(AY21*0.25)+(AY37*0.25)</f>
        <v>0.12312200309641128</v>
      </c>
      <c r="F51" s="248">
        <v>0.1074888226527571</v>
      </c>
      <c r="G51" s="33">
        <f t="shared" si="29"/>
        <v>0.39200000000000002</v>
      </c>
      <c r="H51" s="4"/>
      <c r="I51" s="4"/>
      <c r="J51" s="249">
        <v>2.1739130434782608E-2</v>
      </c>
      <c r="K51" s="33">
        <f t="shared" si="30"/>
        <v>0.39200000000000002</v>
      </c>
      <c r="L51" s="4"/>
      <c r="M51" s="4"/>
      <c r="N51" s="249">
        <v>4.4281941905342272E-2</v>
      </c>
      <c r="O51" s="33">
        <f t="shared" si="31"/>
        <v>0.39200000000000002</v>
      </c>
      <c r="P51" s="4"/>
      <c r="Q51" s="4"/>
      <c r="R51" s="249">
        <v>0.12632006498781478</v>
      </c>
      <c r="S51" s="33">
        <f t="shared" si="32"/>
        <v>0.39200000000000002</v>
      </c>
      <c r="T51" s="4"/>
      <c r="U51" s="4"/>
      <c r="V51" s="249">
        <v>6.790897688586274E-2</v>
      </c>
      <c r="W51" s="33">
        <f t="shared" si="33"/>
        <v>0.39200000000000002</v>
      </c>
      <c r="X51" s="4"/>
      <c r="Y51" s="4"/>
      <c r="Z51" s="249">
        <v>1.2271172802253066E-2</v>
      </c>
      <c r="AA51" s="33">
        <f t="shared" si="34"/>
        <v>0.39200000000000002</v>
      </c>
      <c r="AB51" s="4"/>
      <c r="AC51" s="4"/>
      <c r="AD51" s="249">
        <v>0.13786531130876747</v>
      </c>
      <c r="AE51" s="33">
        <f t="shared" si="35"/>
        <v>0.39200000000000002</v>
      </c>
      <c r="AF51" s="4"/>
      <c r="AG51" s="4"/>
      <c r="AH51" s="249">
        <v>3.0317769130998703E-2</v>
      </c>
      <c r="AI51" s="33">
        <f t="shared" si="36"/>
        <v>0.39200000000000002</v>
      </c>
      <c r="AJ51" s="4"/>
      <c r="AK51" s="4"/>
      <c r="AL51" s="249">
        <v>0.12689626896268963</v>
      </c>
      <c r="AM51" s="33">
        <f t="shared" si="37"/>
        <v>0.39200000000000002</v>
      </c>
      <c r="AN51" s="4"/>
      <c r="AO51" s="4"/>
      <c r="AP51" s="249">
        <v>8.1476156242511373E-3</v>
      </c>
      <c r="AQ51" s="33">
        <f t="shared" si="38"/>
        <v>0.39200000000000002</v>
      </c>
      <c r="AR51" s="4"/>
      <c r="AS51" s="4"/>
      <c r="AT51" s="249">
        <v>8.4572657229887119E-2</v>
      </c>
      <c r="AU51" s="33">
        <f t="shared" si="39"/>
        <v>0.39200000000000002</v>
      </c>
      <c r="AV51" s="4"/>
      <c r="AW51" s="4"/>
      <c r="AX51" s="249">
        <v>7.4776542402441679E-2</v>
      </c>
      <c r="AY51" s="33">
        <f t="shared" si="40"/>
        <v>0.39200000000000002</v>
      </c>
      <c r="AZ51" s="4"/>
      <c r="BA51" s="4"/>
      <c r="BB51" s="249">
        <v>0.12197621976219762</v>
      </c>
      <c r="BC51" s="250">
        <f t="shared" si="41"/>
        <v>0.39200000000000002</v>
      </c>
    </row>
    <row r="52" spans="2:55">
      <c r="F52" s="248">
        <v>0.10804515319835153</v>
      </c>
      <c r="G52" s="33">
        <f t="shared" si="29"/>
        <v>0.42799999999999999</v>
      </c>
      <c r="H52" s="4"/>
      <c r="I52" s="4"/>
      <c r="J52" s="249">
        <v>2.1982116244411331E-2</v>
      </c>
      <c r="K52" s="33">
        <f t="shared" si="30"/>
        <v>0.42799999999999999</v>
      </c>
      <c r="L52" s="4"/>
      <c r="M52" s="4"/>
      <c r="N52" s="249">
        <v>4.4679752066115706E-2</v>
      </c>
      <c r="O52" s="33">
        <f t="shared" si="31"/>
        <v>0.42799999999999999</v>
      </c>
      <c r="P52" s="4"/>
      <c r="Q52" s="4"/>
      <c r="R52" s="249">
        <v>0.12654885232581758</v>
      </c>
      <c r="S52" s="33">
        <f t="shared" si="32"/>
        <v>0.42799999999999999</v>
      </c>
      <c r="T52" s="4"/>
      <c r="U52" s="4"/>
      <c r="V52" s="249">
        <v>6.8237205523964256E-2</v>
      </c>
      <c r="W52" s="33">
        <f t="shared" si="33"/>
        <v>0.42799999999999999</v>
      </c>
      <c r="X52" s="4"/>
      <c r="Y52" s="4"/>
      <c r="Z52" s="249">
        <v>1.2738853503184711E-2</v>
      </c>
      <c r="AA52" s="33">
        <f t="shared" si="34"/>
        <v>0.42799999999999999</v>
      </c>
      <c r="AB52" s="4"/>
      <c r="AC52" s="4"/>
      <c r="AD52" s="249">
        <v>0.13975155279503107</v>
      </c>
      <c r="AE52" s="33">
        <f t="shared" si="35"/>
        <v>0.42799999999999999</v>
      </c>
      <c r="AF52" s="4"/>
      <c r="AG52" s="4"/>
      <c r="AH52" s="249">
        <v>3.0835205227690423E-2</v>
      </c>
      <c r="AI52" s="33">
        <f t="shared" si="36"/>
        <v>0.42799999999999999</v>
      </c>
      <c r="AJ52" s="4"/>
      <c r="AK52" s="4"/>
      <c r="AL52" s="249">
        <v>0.12796549245147376</v>
      </c>
      <c r="AM52" s="33">
        <f t="shared" si="37"/>
        <v>0.42799999999999999</v>
      </c>
      <c r="AN52" s="4"/>
      <c r="AO52" s="4"/>
      <c r="AP52" s="249">
        <v>1.016260162601626E-2</v>
      </c>
      <c r="AQ52" s="33">
        <f t="shared" si="38"/>
        <v>0.42799999999999999</v>
      </c>
      <c r="AR52" s="4"/>
      <c r="AS52" s="4"/>
      <c r="AT52" s="249">
        <v>8.4704448507007923E-2</v>
      </c>
      <c r="AU52" s="33">
        <f t="shared" si="39"/>
        <v>0.42799999999999999</v>
      </c>
      <c r="AV52" s="4"/>
      <c r="AW52" s="4"/>
      <c r="AX52" s="249">
        <v>7.5169555388093445E-2</v>
      </c>
      <c r="AY52" s="33">
        <f t="shared" si="40"/>
        <v>0.42799999999999999</v>
      </c>
      <c r="AZ52" s="4"/>
      <c r="BA52" s="4"/>
      <c r="BB52" s="249">
        <v>0.12200574896199297</v>
      </c>
      <c r="BC52" s="250">
        <f t="shared" si="41"/>
        <v>0.42799999999999999</v>
      </c>
    </row>
    <row r="53" spans="2:55">
      <c r="F53" s="248">
        <v>0.10908063300678222</v>
      </c>
      <c r="G53" s="33">
        <f t="shared" si="29"/>
        <v>0.46400000000000002</v>
      </c>
      <c r="H53" s="4"/>
      <c r="I53" s="4"/>
      <c r="J53" s="249">
        <v>2.275522755227552E-2</v>
      </c>
      <c r="K53" s="33">
        <f t="shared" si="30"/>
        <v>0.46400000000000002</v>
      </c>
      <c r="L53" s="4"/>
      <c r="M53" s="4"/>
      <c r="N53" s="249">
        <v>4.4736842105263158E-2</v>
      </c>
      <c r="O53" s="33">
        <f t="shared" si="31"/>
        <v>0.46400000000000002</v>
      </c>
      <c r="P53" s="4"/>
      <c r="Q53" s="4"/>
      <c r="R53" s="249">
        <v>0.1269601360287172</v>
      </c>
      <c r="S53" s="33">
        <f t="shared" si="32"/>
        <v>0.46400000000000002</v>
      </c>
      <c r="T53" s="4"/>
      <c r="U53" s="4"/>
      <c r="V53" s="249">
        <v>6.9236390208257212E-2</v>
      </c>
      <c r="W53" s="33">
        <f t="shared" si="33"/>
        <v>0.46400000000000002</v>
      </c>
      <c r="X53" s="4"/>
      <c r="Y53" s="4"/>
      <c r="Z53" s="249">
        <v>1.2970168612191959E-2</v>
      </c>
      <c r="AA53" s="33">
        <f t="shared" si="34"/>
        <v>0.46400000000000002</v>
      </c>
      <c r="AB53" s="4"/>
      <c r="AC53" s="4"/>
      <c r="AD53" s="249">
        <v>0.14027570789865873</v>
      </c>
      <c r="AE53" s="33">
        <f t="shared" si="35"/>
        <v>0.46400000000000002</v>
      </c>
      <c r="AF53" s="4"/>
      <c r="AG53" s="4"/>
      <c r="AH53" s="249">
        <v>3.0875482429412956E-2</v>
      </c>
      <c r="AI53" s="33">
        <f t="shared" si="36"/>
        <v>0.46400000000000002</v>
      </c>
      <c r="AJ53" s="4"/>
      <c r="AK53" s="4"/>
      <c r="AL53" s="249">
        <v>0.13043478260869568</v>
      </c>
      <c r="AM53" s="33">
        <f t="shared" si="37"/>
        <v>0.46400000000000002</v>
      </c>
      <c r="AN53" s="4"/>
      <c r="AO53" s="4"/>
      <c r="AP53" s="249">
        <v>1.0656970912738215E-2</v>
      </c>
      <c r="AQ53" s="33">
        <f t="shared" si="38"/>
        <v>0.46400000000000002</v>
      </c>
      <c r="AR53" s="4"/>
      <c r="AS53" s="4"/>
      <c r="AT53" s="249">
        <v>8.5495067592254295E-2</v>
      </c>
      <c r="AU53" s="33">
        <f t="shared" si="39"/>
        <v>0.46400000000000002</v>
      </c>
      <c r="AV53" s="4"/>
      <c r="AW53" s="4"/>
      <c r="AX53" s="249">
        <v>7.5203252032520318E-2</v>
      </c>
      <c r="AY53" s="33">
        <f t="shared" si="40"/>
        <v>0.46400000000000002</v>
      </c>
      <c r="AZ53" s="4"/>
      <c r="BA53" s="4"/>
      <c r="BB53" s="249">
        <v>0.12492382693479585</v>
      </c>
      <c r="BC53" s="250">
        <f t="shared" si="41"/>
        <v>0.46400000000000002</v>
      </c>
    </row>
    <row r="54" spans="2:55">
      <c r="F54" s="248">
        <v>0.10976761760816174</v>
      </c>
      <c r="G54" s="33">
        <f t="shared" si="29"/>
        <v>0.5</v>
      </c>
      <c r="H54" s="4"/>
      <c r="I54" s="4"/>
      <c r="J54" s="249">
        <v>2.3083439220669209E-2</v>
      </c>
      <c r="K54" s="33">
        <f t="shared" si="30"/>
        <v>0.5</v>
      </c>
      <c r="L54" s="4"/>
      <c r="M54" s="4"/>
      <c r="N54" s="249">
        <v>4.4794839634474108E-2</v>
      </c>
      <c r="O54" s="33">
        <f t="shared" si="31"/>
        <v>0.5</v>
      </c>
      <c r="P54" s="4"/>
      <c r="Q54" s="4"/>
      <c r="R54" s="249">
        <v>0.12837528604118995</v>
      </c>
      <c r="S54" s="33">
        <f t="shared" si="32"/>
        <v>0.5</v>
      </c>
      <c r="T54" s="4"/>
      <c r="U54" s="4"/>
      <c r="V54" s="249">
        <v>6.9299552906110298E-2</v>
      </c>
      <c r="W54" s="33">
        <f t="shared" si="33"/>
        <v>0.5</v>
      </c>
      <c r="X54" s="4"/>
      <c r="Y54" s="4"/>
      <c r="Z54" s="249">
        <v>1.2998266897746967E-2</v>
      </c>
      <c r="AA54" s="33">
        <f t="shared" si="34"/>
        <v>0.5</v>
      </c>
      <c r="AB54" s="4"/>
      <c r="AC54" s="4"/>
      <c r="AD54" s="249">
        <v>0.14195775792038995</v>
      </c>
      <c r="AE54" s="33">
        <f t="shared" si="35"/>
        <v>0.5</v>
      </c>
      <c r="AF54" s="4"/>
      <c r="AG54" s="4"/>
      <c r="AH54" s="249">
        <v>3.1085154483798044E-2</v>
      </c>
      <c r="AI54" s="33">
        <f t="shared" si="36"/>
        <v>0.5</v>
      </c>
      <c r="AJ54" s="4"/>
      <c r="AK54" s="4"/>
      <c r="AL54" s="249">
        <v>0.13046679428655572</v>
      </c>
      <c r="AM54" s="33">
        <f t="shared" si="37"/>
        <v>0.5</v>
      </c>
      <c r="AN54" s="4"/>
      <c r="AO54" s="4"/>
      <c r="AP54" s="249">
        <v>1.0687463893703062E-2</v>
      </c>
      <c r="AQ54" s="33">
        <f t="shared" si="38"/>
        <v>0.5</v>
      </c>
      <c r="AR54" s="4"/>
      <c r="AS54" s="4"/>
      <c r="AT54" s="249">
        <v>8.5506706408345762E-2</v>
      </c>
      <c r="AU54" s="33">
        <f t="shared" si="39"/>
        <v>0.5</v>
      </c>
      <c r="AV54" s="4"/>
      <c r="AW54" s="4"/>
      <c r="AX54" s="249">
        <v>7.5571509540903081E-2</v>
      </c>
      <c r="AY54" s="33">
        <f t="shared" si="40"/>
        <v>0.5</v>
      </c>
      <c r="AZ54" s="4"/>
      <c r="BA54" s="4"/>
      <c r="BB54" s="249">
        <v>0.1250708482901946</v>
      </c>
      <c r="BC54" s="250">
        <f t="shared" si="41"/>
        <v>0.5</v>
      </c>
    </row>
    <row r="55" spans="2:55">
      <c r="C55" s="11"/>
      <c r="D55" s="22"/>
      <c r="F55" s="248">
        <v>0.1099906629318394</v>
      </c>
      <c r="G55" s="33">
        <f t="shared" si="29"/>
        <v>0.53500000000000003</v>
      </c>
      <c r="H55" s="4"/>
      <c r="I55" s="4"/>
      <c r="J55" s="249">
        <v>2.3360964581763378E-2</v>
      </c>
      <c r="K55" s="33">
        <f t="shared" si="30"/>
        <v>0.53500000000000003</v>
      </c>
      <c r="L55" s="4"/>
      <c r="M55" s="4"/>
      <c r="N55" s="249">
        <v>4.4895678092399409E-2</v>
      </c>
      <c r="O55" s="33">
        <f t="shared" si="31"/>
        <v>0.53500000000000003</v>
      </c>
      <c r="P55" s="4"/>
      <c r="Q55" s="4"/>
      <c r="R55" s="249">
        <v>0.12905317769131</v>
      </c>
      <c r="S55" s="33">
        <f t="shared" si="32"/>
        <v>0.53500000000000003</v>
      </c>
      <c r="T55" s="4"/>
      <c r="U55" s="4"/>
      <c r="V55" s="249">
        <v>7.0408368537517599E-2</v>
      </c>
      <c r="W55" s="33">
        <f t="shared" si="33"/>
        <v>0.53500000000000003</v>
      </c>
      <c r="X55" s="4"/>
      <c r="Y55" s="4"/>
      <c r="Z55" s="249">
        <v>1.3412816691505217E-2</v>
      </c>
      <c r="AA55" s="33">
        <f t="shared" si="34"/>
        <v>0.53500000000000003</v>
      </c>
      <c r="AB55" s="4"/>
      <c r="AC55" s="4"/>
      <c r="AD55" s="249">
        <v>0.142296918767507</v>
      </c>
      <c r="AE55" s="33">
        <f t="shared" si="35"/>
        <v>0.53500000000000003</v>
      </c>
      <c r="AF55" s="4"/>
      <c r="AG55" s="4"/>
      <c r="AH55" s="249">
        <v>3.180778032036613E-2</v>
      </c>
      <c r="AI55" s="33">
        <f t="shared" si="36"/>
        <v>0.53500000000000003</v>
      </c>
      <c r="AJ55" s="4"/>
      <c r="AK55" s="4"/>
      <c r="AL55" s="249">
        <v>0.13073871150576236</v>
      </c>
      <c r="AM55" s="33">
        <f t="shared" si="37"/>
        <v>0.53500000000000003</v>
      </c>
      <c r="AN55" s="4"/>
      <c r="AO55" s="4"/>
      <c r="AP55" s="249">
        <v>1.2496045555204048E-2</v>
      </c>
      <c r="AQ55" s="33">
        <f t="shared" si="38"/>
        <v>0.53500000000000003</v>
      </c>
      <c r="AR55" s="4"/>
      <c r="AS55" s="4"/>
      <c r="AT55" s="249">
        <v>8.729997974478429E-2</v>
      </c>
      <c r="AU55" s="33">
        <f t="shared" si="39"/>
        <v>0.53500000000000003</v>
      </c>
      <c r="AV55" s="4"/>
      <c r="AW55" s="4"/>
      <c r="AX55" s="249">
        <v>7.5633383010432195E-2</v>
      </c>
      <c r="AY55" s="33">
        <f t="shared" si="40"/>
        <v>0.53500000000000003</v>
      </c>
      <c r="AZ55" s="4"/>
      <c r="BA55" s="4"/>
      <c r="BB55" s="249">
        <v>0.12667980648629279</v>
      </c>
      <c r="BC55" s="250">
        <f t="shared" si="41"/>
        <v>0.53500000000000003</v>
      </c>
    </row>
    <row r="56" spans="2:55">
      <c r="C56" s="11"/>
      <c r="D56" s="16"/>
      <c r="F56" s="248">
        <v>0.11079602997771927</v>
      </c>
      <c r="G56" s="33">
        <f t="shared" si="29"/>
        <v>0.57099999999999995</v>
      </c>
      <c r="H56" s="4"/>
      <c r="I56" s="4"/>
      <c r="J56" s="249">
        <v>2.372393961179008E-2</v>
      </c>
      <c r="K56" s="33">
        <f t="shared" si="30"/>
        <v>0.57099999999999995</v>
      </c>
      <c r="L56" s="4"/>
      <c r="M56" s="4"/>
      <c r="N56" s="249">
        <v>4.5342905724541853E-2</v>
      </c>
      <c r="O56" s="33">
        <f t="shared" si="31"/>
        <v>0.57099999999999995</v>
      </c>
      <c r="P56" s="4"/>
      <c r="Q56" s="4"/>
      <c r="R56" s="249">
        <v>0.1318394024276377</v>
      </c>
      <c r="S56" s="33">
        <f t="shared" si="32"/>
        <v>0.57099999999999995</v>
      </c>
      <c r="T56" s="4"/>
      <c r="U56" s="4"/>
      <c r="V56" s="249">
        <v>7.0520965692503171E-2</v>
      </c>
      <c r="W56" s="33">
        <f t="shared" si="33"/>
        <v>0.57099999999999995</v>
      </c>
      <c r="X56" s="4"/>
      <c r="Y56" s="4"/>
      <c r="Z56" s="249">
        <v>1.3883814395323347E-2</v>
      </c>
      <c r="AA56" s="33">
        <f t="shared" si="34"/>
        <v>0.57099999999999995</v>
      </c>
      <c r="AB56" s="4"/>
      <c r="AC56" s="4"/>
      <c r="AD56" s="249">
        <v>0.14366688467407893</v>
      </c>
      <c r="AE56" s="33">
        <f t="shared" si="35"/>
        <v>0.57099999999999995</v>
      </c>
      <c r="AF56" s="4"/>
      <c r="AG56" s="4"/>
      <c r="AH56" s="249">
        <v>3.1894934333958722E-2</v>
      </c>
      <c r="AI56" s="33">
        <f t="shared" si="36"/>
        <v>0.57099999999999995</v>
      </c>
      <c r="AJ56" s="4"/>
      <c r="AK56" s="4"/>
      <c r="AL56" s="249">
        <v>0.13077496274217587</v>
      </c>
      <c r="AM56" s="33">
        <f t="shared" si="37"/>
        <v>0.57099999999999995</v>
      </c>
      <c r="AN56" s="4"/>
      <c r="AO56" s="4"/>
      <c r="AP56" s="249">
        <v>1.2536728697355535E-2</v>
      </c>
      <c r="AQ56" s="33">
        <f t="shared" si="38"/>
        <v>0.57099999999999995</v>
      </c>
      <c r="AR56" s="4"/>
      <c r="AS56" s="4"/>
      <c r="AT56" s="249">
        <v>8.7400449254645698E-2</v>
      </c>
      <c r="AU56" s="33">
        <f t="shared" si="39"/>
        <v>0.57099999999999995</v>
      </c>
      <c r="AV56" s="4"/>
      <c r="AW56" s="4"/>
      <c r="AX56" s="249">
        <v>7.5816993464052296E-2</v>
      </c>
      <c r="AY56" s="33">
        <f t="shared" si="40"/>
        <v>0.57099999999999995</v>
      </c>
      <c r="AZ56" s="4"/>
      <c r="BA56" s="4"/>
      <c r="BB56" s="249">
        <v>0.1284046692607004</v>
      </c>
      <c r="BC56" s="250">
        <f t="shared" si="41"/>
        <v>0.57099999999999995</v>
      </c>
    </row>
    <row r="57" spans="2:55">
      <c r="C57" s="11"/>
      <c r="D57" s="16"/>
      <c r="F57" s="248">
        <v>0.11230706742485784</v>
      </c>
      <c r="G57" s="33">
        <f t="shared" si="29"/>
        <v>0.60699999999999998</v>
      </c>
      <c r="H57" s="4"/>
      <c r="I57" s="4"/>
      <c r="J57" s="249">
        <v>2.3762807935469806E-2</v>
      </c>
      <c r="K57" s="33">
        <f t="shared" si="30"/>
        <v>0.60699999999999998</v>
      </c>
      <c r="L57" s="4"/>
      <c r="M57" s="4"/>
      <c r="N57" s="249">
        <v>4.6010064701653482E-2</v>
      </c>
      <c r="O57" s="33">
        <f t="shared" si="31"/>
        <v>0.60699999999999998</v>
      </c>
      <c r="P57" s="4"/>
      <c r="Q57" s="4"/>
      <c r="R57" s="249">
        <v>0.13524590163934427</v>
      </c>
      <c r="S57" s="33">
        <f t="shared" si="32"/>
        <v>0.60699999999999998</v>
      </c>
      <c r="T57" s="4"/>
      <c r="U57" s="4"/>
      <c r="V57" s="249">
        <v>7.1590052750565195E-2</v>
      </c>
      <c r="W57" s="33">
        <f t="shared" si="33"/>
        <v>0.60699999999999998</v>
      </c>
      <c r="X57" s="4"/>
      <c r="Y57" s="4"/>
      <c r="Z57" s="249">
        <v>1.4204545454545456E-2</v>
      </c>
      <c r="AA57" s="33">
        <f t="shared" si="34"/>
        <v>0.60699999999999998</v>
      </c>
      <c r="AB57" s="4"/>
      <c r="AC57" s="4"/>
      <c r="AD57" s="249">
        <v>0.14482479238403889</v>
      </c>
      <c r="AE57" s="33">
        <f t="shared" si="35"/>
        <v>0.60699999999999998</v>
      </c>
      <c r="AF57" s="4"/>
      <c r="AG57" s="4"/>
      <c r="AH57" s="249">
        <v>3.2087733549959384E-2</v>
      </c>
      <c r="AI57" s="33">
        <f t="shared" si="36"/>
        <v>0.60699999999999998</v>
      </c>
      <c r="AJ57" s="4"/>
      <c r="AK57" s="4"/>
      <c r="AL57" s="249">
        <v>0.13246011424069332</v>
      </c>
      <c r="AM57" s="33">
        <f t="shared" si="37"/>
        <v>0.60699999999999998</v>
      </c>
      <c r="AN57" s="4"/>
      <c r="AO57" s="4"/>
      <c r="AP57" s="249">
        <v>1.2660812742495406E-2</v>
      </c>
      <c r="AQ57" s="33">
        <f t="shared" si="38"/>
        <v>0.60699999999999998</v>
      </c>
      <c r="AR57" s="4"/>
      <c r="AS57" s="4"/>
      <c r="AT57" s="249">
        <v>8.7733549959382623E-2</v>
      </c>
      <c r="AU57" s="33">
        <f t="shared" si="39"/>
        <v>0.60699999999999998</v>
      </c>
      <c r="AV57" s="4"/>
      <c r="AW57" s="4"/>
      <c r="AX57" s="249">
        <v>7.5995615637559383E-2</v>
      </c>
      <c r="AY57" s="33">
        <f t="shared" si="40"/>
        <v>0.60699999999999998</v>
      </c>
      <c r="AZ57" s="4"/>
      <c r="BA57" s="4"/>
      <c r="BB57" s="249">
        <v>0.1303692539562924</v>
      </c>
      <c r="BC57" s="250">
        <f t="shared" si="41"/>
        <v>0.60699999999999998</v>
      </c>
    </row>
    <row r="58" spans="2:55">
      <c r="C58" s="11"/>
      <c r="D58" s="16"/>
      <c r="F58" s="248">
        <v>0.11232988015437741</v>
      </c>
      <c r="G58" s="33">
        <f t="shared" si="29"/>
        <v>0.64200000000000002</v>
      </c>
      <c r="H58" s="4"/>
      <c r="I58" s="4"/>
      <c r="J58" s="249">
        <v>2.3892178885031652E-2</v>
      </c>
      <c r="K58" s="33">
        <f t="shared" si="30"/>
        <v>0.64200000000000002</v>
      </c>
      <c r="L58" s="4"/>
      <c r="M58" s="4"/>
      <c r="N58" s="249">
        <v>4.7016861219195856E-2</v>
      </c>
      <c r="O58" s="33">
        <f t="shared" si="31"/>
        <v>0.64200000000000002</v>
      </c>
      <c r="P58" s="4"/>
      <c r="Q58" s="4"/>
      <c r="R58" s="249">
        <v>0.13737668980635734</v>
      </c>
      <c r="S58" s="33">
        <f t="shared" si="32"/>
        <v>0.64200000000000002</v>
      </c>
      <c r="T58" s="4"/>
      <c r="U58" s="4"/>
      <c r="V58" s="249">
        <v>7.216072160721608E-2</v>
      </c>
      <c r="W58" s="33">
        <f t="shared" si="33"/>
        <v>0.64200000000000002</v>
      </c>
      <c r="X58" s="4"/>
      <c r="Y58" s="4"/>
      <c r="Z58" s="249">
        <v>1.4669007021063189E-2</v>
      </c>
      <c r="AA58" s="33">
        <f t="shared" si="34"/>
        <v>0.64200000000000002</v>
      </c>
      <c r="AB58" s="4"/>
      <c r="AC58" s="4"/>
      <c r="AD58" s="249">
        <v>0.14564290067032298</v>
      </c>
      <c r="AE58" s="33">
        <f t="shared" si="35"/>
        <v>0.64200000000000002</v>
      </c>
      <c r="AF58" s="4"/>
      <c r="AG58" s="4"/>
      <c r="AH58" s="249">
        <v>3.2483104425550469E-2</v>
      </c>
      <c r="AI58" s="33">
        <f t="shared" si="36"/>
        <v>0.64200000000000002</v>
      </c>
      <c r="AJ58" s="4"/>
      <c r="AK58" s="4"/>
      <c r="AL58" s="249">
        <v>0.13310635538261997</v>
      </c>
      <c r="AM58" s="33">
        <f t="shared" si="37"/>
        <v>0.64200000000000002</v>
      </c>
      <c r="AN58" s="4"/>
      <c r="AO58" s="4"/>
      <c r="AP58" s="249">
        <v>1.2663819761448975E-2</v>
      </c>
      <c r="AQ58" s="33">
        <f t="shared" si="38"/>
        <v>0.64200000000000002</v>
      </c>
      <c r="AR58" s="4"/>
      <c r="AS58" s="4"/>
      <c r="AT58" s="249">
        <v>8.832951945080092E-2</v>
      </c>
      <c r="AU58" s="33">
        <f t="shared" si="39"/>
        <v>0.64200000000000002</v>
      </c>
      <c r="AV58" s="4"/>
      <c r="AW58" s="4"/>
      <c r="AX58" s="249">
        <v>7.6199740596627763E-2</v>
      </c>
      <c r="AY58" s="33">
        <f t="shared" si="40"/>
        <v>0.64200000000000002</v>
      </c>
      <c r="AZ58" s="4"/>
      <c r="BA58" s="4"/>
      <c r="BB58" s="249">
        <v>0.13189269746646795</v>
      </c>
      <c r="BC58" s="250">
        <f t="shared" si="41"/>
        <v>0.64200000000000002</v>
      </c>
    </row>
    <row r="59" spans="2:55">
      <c r="C59" s="11"/>
      <c r="D59" s="16"/>
      <c r="F59" s="248">
        <v>0.11395881006864989</v>
      </c>
      <c r="G59" s="33">
        <f t="shared" si="29"/>
        <v>0.67800000000000005</v>
      </c>
      <c r="H59" s="4"/>
      <c r="I59" s="4"/>
      <c r="J59" s="249">
        <v>2.3993954279236729E-2</v>
      </c>
      <c r="K59" s="33">
        <f t="shared" si="30"/>
        <v>0.67800000000000005</v>
      </c>
      <c r="L59" s="4"/>
      <c r="M59" s="4"/>
      <c r="N59" s="249">
        <v>4.7116165718927704E-2</v>
      </c>
      <c r="O59" s="33">
        <f t="shared" si="31"/>
        <v>0.67800000000000005</v>
      </c>
      <c r="P59" s="4"/>
      <c r="Q59" s="4"/>
      <c r="R59" s="249">
        <v>0.13758599124452783</v>
      </c>
      <c r="S59" s="33">
        <f t="shared" si="32"/>
        <v>0.67800000000000005</v>
      </c>
      <c r="T59" s="4"/>
      <c r="U59" s="4"/>
      <c r="V59" s="249">
        <v>7.2287250869977851E-2</v>
      </c>
      <c r="W59" s="33">
        <f t="shared" si="33"/>
        <v>0.67800000000000005</v>
      </c>
      <c r="X59" s="4"/>
      <c r="Y59" s="4"/>
      <c r="Z59" s="249">
        <v>1.5011178537208559E-2</v>
      </c>
      <c r="AA59" s="33">
        <f t="shared" si="34"/>
        <v>0.67800000000000005</v>
      </c>
      <c r="AB59" s="4"/>
      <c r="AC59" s="4"/>
      <c r="AD59" s="249">
        <v>0.14717551483090877</v>
      </c>
      <c r="AE59" s="33">
        <f t="shared" si="35"/>
        <v>0.67800000000000005</v>
      </c>
      <c r="AF59" s="4"/>
      <c r="AG59" s="4"/>
      <c r="AH59" s="249">
        <v>3.3248623464633628E-2</v>
      </c>
      <c r="AI59" s="33">
        <f t="shared" si="36"/>
        <v>0.67800000000000005</v>
      </c>
      <c r="AJ59" s="4"/>
      <c r="AK59" s="4"/>
      <c r="AL59" s="249">
        <v>0.13389355742296918</v>
      </c>
      <c r="AM59" s="33">
        <f t="shared" si="37"/>
        <v>0.67800000000000005</v>
      </c>
      <c r="AN59" s="4"/>
      <c r="AO59" s="4"/>
      <c r="AP59" s="249">
        <v>1.3258636788048552E-2</v>
      </c>
      <c r="AQ59" s="33">
        <f t="shared" si="38"/>
        <v>0.67800000000000005</v>
      </c>
      <c r="AR59" s="4"/>
      <c r="AS59" s="4"/>
      <c r="AT59" s="249">
        <v>8.841866616285661E-2</v>
      </c>
      <c r="AU59" s="33">
        <f t="shared" si="39"/>
        <v>0.67800000000000005</v>
      </c>
      <c r="AV59" s="4"/>
      <c r="AW59" s="4"/>
      <c r="AX59" s="249">
        <v>7.6604814443329991E-2</v>
      </c>
      <c r="AY59" s="33">
        <f t="shared" si="40"/>
        <v>0.67800000000000005</v>
      </c>
      <c r="AZ59" s="4"/>
      <c r="BA59" s="4"/>
      <c r="BB59" s="249">
        <v>0.1327665140614781</v>
      </c>
      <c r="BC59" s="250">
        <f t="shared" si="41"/>
        <v>0.67800000000000005</v>
      </c>
    </row>
    <row r="60" spans="2:55">
      <c r="C60" s="11"/>
      <c r="D60" s="16"/>
      <c r="F60" s="248">
        <v>0.11532592108131677</v>
      </c>
      <c r="G60" s="33">
        <f t="shared" si="29"/>
        <v>0.71399999999999997</v>
      </c>
      <c r="H60" s="4"/>
      <c r="I60" s="4"/>
      <c r="J60" s="249">
        <v>2.4256292906178489E-2</v>
      </c>
      <c r="K60" s="33">
        <f t="shared" si="30"/>
        <v>0.71399999999999997</v>
      </c>
      <c r="L60" s="4"/>
      <c r="M60" s="4"/>
      <c r="N60" s="249">
        <v>4.7748323219418708E-2</v>
      </c>
      <c r="O60" s="33">
        <f t="shared" si="31"/>
        <v>0.71399999999999997</v>
      </c>
      <c r="P60" s="4"/>
      <c r="Q60" s="4"/>
      <c r="R60" s="249">
        <v>0.14167725540025414</v>
      </c>
      <c r="S60" s="33">
        <f t="shared" si="32"/>
        <v>0.71399999999999997</v>
      </c>
      <c r="T60" s="4"/>
      <c r="U60" s="4"/>
      <c r="V60" s="249">
        <v>7.2548649159266954E-2</v>
      </c>
      <c r="W60" s="33">
        <f t="shared" si="33"/>
        <v>0.71399999999999997</v>
      </c>
      <c r="X60" s="4"/>
      <c r="Y60" s="4"/>
      <c r="Z60" s="249">
        <v>1.5051066117183301E-2</v>
      </c>
      <c r="AA60" s="33">
        <f t="shared" si="34"/>
        <v>0.71399999999999997</v>
      </c>
      <c r="AB60" s="4"/>
      <c r="AC60" s="4"/>
      <c r="AD60" s="249">
        <v>0.14759224515322078</v>
      </c>
      <c r="AE60" s="33">
        <f t="shared" si="35"/>
        <v>0.71399999999999997</v>
      </c>
      <c r="AF60" s="4"/>
      <c r="AG60" s="4"/>
      <c r="AH60" s="249">
        <v>3.3251464197997363E-2</v>
      </c>
      <c r="AI60" s="33">
        <f t="shared" si="36"/>
        <v>0.71399999999999997</v>
      </c>
      <c r="AJ60" s="4"/>
      <c r="AK60" s="4"/>
      <c r="AL60" s="249">
        <v>0.13634925656437835</v>
      </c>
      <c r="AM60" s="33">
        <f t="shared" si="37"/>
        <v>0.71399999999999997</v>
      </c>
      <c r="AN60" s="4"/>
      <c r="AO60" s="4"/>
      <c r="AP60" s="249">
        <v>1.3599105812220567E-2</v>
      </c>
      <c r="AQ60" s="33">
        <f t="shared" si="38"/>
        <v>0.71399999999999997</v>
      </c>
      <c r="AR60" s="4"/>
      <c r="AS60" s="4"/>
      <c r="AT60" s="249">
        <v>8.896185115697311E-2</v>
      </c>
      <c r="AU60" s="33">
        <f t="shared" si="39"/>
        <v>0.71399999999999997</v>
      </c>
      <c r="AV60" s="4"/>
      <c r="AW60" s="4"/>
      <c r="AX60" s="249">
        <v>7.6812519961673584E-2</v>
      </c>
      <c r="AY60" s="33">
        <f t="shared" si="40"/>
        <v>0.71399999999999997</v>
      </c>
      <c r="AZ60" s="4"/>
      <c r="BA60" s="4"/>
      <c r="BB60" s="249">
        <v>0.13317500913408845</v>
      </c>
      <c r="BC60" s="250">
        <f t="shared" si="41"/>
        <v>0.71399999999999997</v>
      </c>
    </row>
    <row r="61" spans="2:55">
      <c r="C61" s="11"/>
      <c r="D61" s="16"/>
      <c r="F61" s="248">
        <v>0.11931119311193113</v>
      </c>
      <c r="G61" s="33">
        <f t="shared" si="29"/>
        <v>0.75</v>
      </c>
      <c r="H61" s="4"/>
      <c r="I61" s="4"/>
      <c r="J61" s="249">
        <v>2.4273395081443626E-2</v>
      </c>
      <c r="K61" s="33">
        <f t="shared" si="30"/>
        <v>0.75</v>
      </c>
      <c r="L61" s="4"/>
      <c r="M61" s="4"/>
      <c r="N61" s="249">
        <v>4.7949162333911041E-2</v>
      </c>
      <c r="O61" s="33">
        <f t="shared" si="31"/>
        <v>0.75</v>
      </c>
      <c r="P61" s="4"/>
      <c r="Q61" s="4"/>
      <c r="R61" s="249">
        <v>0.14481605351170568</v>
      </c>
      <c r="S61" s="33">
        <f t="shared" si="32"/>
        <v>0.75</v>
      </c>
      <c r="T61" s="4"/>
      <c r="U61" s="4"/>
      <c r="V61" s="249">
        <v>7.2901776597917106E-2</v>
      </c>
      <c r="W61" s="33">
        <f t="shared" si="33"/>
        <v>0.75</v>
      </c>
      <c r="X61" s="4"/>
      <c r="Y61" s="4"/>
      <c r="Z61" s="249">
        <v>1.5114301908180618E-2</v>
      </c>
      <c r="AA61" s="33">
        <f t="shared" si="34"/>
        <v>0.75</v>
      </c>
      <c r="AB61" s="4"/>
      <c r="AC61" s="4"/>
      <c r="AD61" s="249">
        <v>0.14958553127354937</v>
      </c>
      <c r="AE61" s="33">
        <f t="shared" si="35"/>
        <v>0.75</v>
      </c>
      <c r="AF61" s="4"/>
      <c r="AG61" s="4"/>
      <c r="AH61" s="249">
        <v>3.349657198824682E-2</v>
      </c>
      <c r="AI61" s="33">
        <f t="shared" si="36"/>
        <v>0.75</v>
      </c>
      <c r="AJ61" s="4"/>
      <c r="AK61" s="4"/>
      <c r="AL61" s="249">
        <v>0.13846153846153847</v>
      </c>
      <c r="AM61" s="33">
        <f t="shared" si="37"/>
        <v>0.75</v>
      </c>
      <c r="AN61" s="4"/>
      <c r="AO61" s="4"/>
      <c r="AP61" s="249">
        <v>1.3679340173003419E-2</v>
      </c>
      <c r="AQ61" s="33">
        <f t="shared" si="38"/>
        <v>0.75</v>
      </c>
      <c r="AR61" s="4"/>
      <c r="AS61" s="4"/>
      <c r="AT61" s="249">
        <v>9.2745067578064319E-2</v>
      </c>
      <c r="AU61" s="33">
        <f t="shared" si="39"/>
        <v>0.75</v>
      </c>
      <c r="AV61" s="4"/>
      <c r="AW61" s="4"/>
      <c r="AX61" s="249">
        <v>7.7173030056864336E-2</v>
      </c>
      <c r="AY61" s="33">
        <f t="shared" si="40"/>
        <v>0.75</v>
      </c>
      <c r="AZ61" s="4"/>
      <c r="BA61" s="4"/>
      <c r="BB61" s="249">
        <v>0.13540621865596789</v>
      </c>
      <c r="BC61" s="250">
        <f t="shared" si="41"/>
        <v>0.75</v>
      </c>
    </row>
    <row r="62" spans="2:55">
      <c r="C62" s="11"/>
      <c r="D62" s="16"/>
      <c r="F62" s="248">
        <v>0.12007623888182974</v>
      </c>
      <c r="G62" s="33">
        <f t="shared" si="29"/>
        <v>0.78500000000000003</v>
      </c>
      <c r="H62" s="4"/>
      <c r="I62" s="4"/>
      <c r="J62" s="249">
        <v>2.450881101883735E-2</v>
      </c>
      <c r="K62" s="33">
        <f t="shared" si="30"/>
        <v>0.78500000000000003</v>
      </c>
      <c r="L62" s="4"/>
      <c r="M62" s="4"/>
      <c r="N62" s="249">
        <v>4.7961630695443645E-2</v>
      </c>
      <c r="O62" s="33">
        <f t="shared" si="31"/>
        <v>0.78500000000000003</v>
      </c>
      <c r="P62" s="4"/>
      <c r="Q62" s="4"/>
      <c r="R62" s="249">
        <v>0.14555145551455514</v>
      </c>
      <c r="S62" s="33">
        <f t="shared" si="32"/>
        <v>0.78500000000000003</v>
      </c>
      <c r="T62" s="4"/>
      <c r="U62" s="4"/>
      <c r="V62" s="249">
        <v>7.5351053159478432E-2</v>
      </c>
      <c r="W62" s="33">
        <f t="shared" si="33"/>
        <v>0.78500000000000003</v>
      </c>
      <c r="X62" s="4"/>
      <c r="Y62" s="4"/>
      <c r="Z62" s="249">
        <v>1.6132325913824793E-2</v>
      </c>
      <c r="AA62" s="33">
        <f t="shared" si="34"/>
        <v>0.78500000000000003</v>
      </c>
      <c r="AB62" s="4"/>
      <c r="AC62" s="4"/>
      <c r="AD62" s="249">
        <v>0.14994984954864593</v>
      </c>
      <c r="AE62" s="33">
        <f t="shared" si="35"/>
        <v>0.78500000000000003</v>
      </c>
      <c r="AF62" s="4"/>
      <c r="AG62" s="4"/>
      <c r="AH62" s="249">
        <v>3.4235342353423535E-2</v>
      </c>
      <c r="AI62" s="33">
        <f t="shared" si="36"/>
        <v>0.78500000000000003</v>
      </c>
      <c r="AJ62" s="4"/>
      <c r="AK62" s="4"/>
      <c r="AL62" s="249">
        <v>0.14068987543915679</v>
      </c>
      <c r="AM62" s="33">
        <f t="shared" si="37"/>
        <v>0.78500000000000003</v>
      </c>
      <c r="AN62" s="4"/>
      <c r="AO62" s="4"/>
      <c r="AP62" s="249">
        <v>1.3701132626963829E-2</v>
      </c>
      <c r="AQ62" s="33">
        <f t="shared" si="38"/>
        <v>0.78500000000000003</v>
      </c>
      <c r="AR62" s="4"/>
      <c r="AS62" s="4"/>
      <c r="AT62" s="249">
        <v>9.2769842438521571E-2</v>
      </c>
      <c r="AU62" s="33">
        <f t="shared" si="39"/>
        <v>0.78500000000000003</v>
      </c>
      <c r="AV62" s="4"/>
      <c r="AW62" s="4"/>
      <c r="AX62" s="249">
        <v>7.7801851487098686E-2</v>
      </c>
      <c r="AY62" s="33">
        <f t="shared" si="40"/>
        <v>0.78500000000000003</v>
      </c>
      <c r="AZ62" s="4"/>
      <c r="BA62" s="4"/>
      <c r="BB62" s="249">
        <v>0.1360016336532571</v>
      </c>
      <c r="BC62" s="250">
        <f t="shared" si="41"/>
        <v>0.78500000000000003</v>
      </c>
    </row>
    <row r="63" spans="2:55">
      <c r="C63" s="11"/>
      <c r="D63" s="16"/>
      <c r="F63" s="248">
        <v>0.12317277737838485</v>
      </c>
      <c r="G63" s="33">
        <f t="shared" si="29"/>
        <v>0.82099999999999995</v>
      </c>
      <c r="H63" s="4"/>
      <c r="I63" s="4"/>
      <c r="J63" s="249">
        <v>2.5792038992688872E-2</v>
      </c>
      <c r="K63" s="33">
        <f t="shared" si="30"/>
        <v>0.82099999999999995</v>
      </c>
      <c r="L63" s="4"/>
      <c r="M63" s="4"/>
      <c r="N63" s="249">
        <v>4.8585485854858543E-2</v>
      </c>
      <c r="O63" s="33">
        <f t="shared" si="31"/>
        <v>0.82099999999999995</v>
      </c>
      <c r="P63" s="4"/>
      <c r="Q63" s="4"/>
      <c r="R63" s="249">
        <v>0.16223340522405943</v>
      </c>
      <c r="S63" s="33">
        <f t="shared" si="32"/>
        <v>0.82099999999999995</v>
      </c>
      <c r="T63" s="4"/>
      <c r="U63" s="4"/>
      <c r="V63" s="249">
        <v>7.7780028357302008E-2</v>
      </c>
      <c r="W63" s="33">
        <f t="shared" si="33"/>
        <v>0.82099999999999995</v>
      </c>
      <c r="X63" s="4"/>
      <c r="Y63" s="4"/>
      <c r="Z63" s="249">
        <v>1.6134134767478645E-2</v>
      </c>
      <c r="AA63" s="33">
        <f t="shared" si="34"/>
        <v>0.82099999999999995</v>
      </c>
      <c r="AB63" s="4"/>
      <c r="AC63" s="4"/>
      <c r="AD63" s="249">
        <v>0.15137614678899081</v>
      </c>
      <c r="AE63" s="33">
        <f t="shared" si="35"/>
        <v>0.82099999999999995</v>
      </c>
      <c r="AF63" s="4"/>
      <c r="AG63" s="4"/>
      <c r="AH63" s="249">
        <v>3.5117056856187288E-2</v>
      </c>
      <c r="AI63" s="33">
        <f t="shared" si="36"/>
        <v>0.82099999999999995</v>
      </c>
      <c r="AJ63" s="4"/>
      <c r="AK63" s="4"/>
      <c r="AL63" s="249">
        <v>0.14171942005309374</v>
      </c>
      <c r="AM63" s="33">
        <f t="shared" si="37"/>
        <v>0.82099999999999995</v>
      </c>
      <c r="AN63" s="4"/>
      <c r="AO63" s="4"/>
      <c r="AP63" s="249">
        <v>1.628872564675822E-2</v>
      </c>
      <c r="AQ63" s="33">
        <f t="shared" si="38"/>
        <v>0.82099999999999995</v>
      </c>
      <c r="AR63" s="4"/>
      <c r="AS63" s="4"/>
      <c r="AT63" s="249">
        <v>9.5336953050143725E-2</v>
      </c>
      <c r="AU63" s="33">
        <f t="shared" si="39"/>
        <v>0.82099999999999995</v>
      </c>
      <c r="AV63" s="4"/>
      <c r="AW63" s="4"/>
      <c r="AX63" s="249">
        <v>7.7823473584308758E-2</v>
      </c>
      <c r="AY63" s="33">
        <f t="shared" si="40"/>
        <v>0.82099999999999995</v>
      </c>
      <c r="AZ63" s="4"/>
      <c r="BA63" s="4"/>
      <c r="BB63" s="249">
        <v>0.14030370136032899</v>
      </c>
      <c r="BC63" s="250">
        <f t="shared" si="41"/>
        <v>0.82099999999999995</v>
      </c>
    </row>
    <row r="64" spans="2:55">
      <c r="C64" s="11"/>
      <c r="D64" s="16"/>
      <c r="F64" s="248">
        <v>0.12572922953128143</v>
      </c>
      <c r="G64" s="33">
        <f t="shared" si="29"/>
        <v>0.85699999999999998</v>
      </c>
      <c r="H64" s="4"/>
      <c r="I64" s="4"/>
      <c r="J64" s="249">
        <v>2.7219175299614057E-2</v>
      </c>
      <c r="K64" s="33">
        <f t="shared" si="30"/>
        <v>0.85699999999999998</v>
      </c>
      <c r="L64" s="4"/>
      <c r="M64" s="4"/>
      <c r="N64" s="249">
        <v>4.9874921826141332E-2</v>
      </c>
      <c r="O64" s="33">
        <f t="shared" si="31"/>
        <v>0.85699999999999998</v>
      </c>
      <c r="P64" s="4"/>
      <c r="Q64" s="4"/>
      <c r="R64" s="249">
        <v>0.18543388429752067</v>
      </c>
      <c r="S64" s="33">
        <f t="shared" si="32"/>
        <v>0.85699999999999998</v>
      </c>
      <c r="T64" s="4"/>
      <c r="U64" s="4"/>
      <c r="V64" s="249">
        <v>8.0320366132723114E-2</v>
      </c>
      <c r="W64" s="33">
        <f t="shared" si="33"/>
        <v>0.85699999999999998</v>
      </c>
      <c r="X64" s="4"/>
      <c r="Y64" s="4"/>
      <c r="Z64" s="249">
        <v>1.6195161951619515E-2</v>
      </c>
      <c r="AA64" s="33">
        <f t="shared" si="34"/>
        <v>0.85699999999999998</v>
      </c>
      <c r="AB64" s="4"/>
      <c r="AC64" s="4"/>
      <c r="AD64" s="249">
        <v>0.1521877994251038</v>
      </c>
      <c r="AE64" s="33">
        <f t="shared" si="35"/>
        <v>0.85699999999999998</v>
      </c>
      <c r="AF64" s="4"/>
      <c r="AG64" s="4"/>
      <c r="AH64" s="249">
        <v>3.5204184268758799E-2</v>
      </c>
      <c r="AI64" s="33">
        <f t="shared" si="36"/>
        <v>0.85699999999999998</v>
      </c>
      <c r="AJ64" s="4"/>
      <c r="AK64" s="4"/>
      <c r="AL64" s="249">
        <v>0.14300223440991267</v>
      </c>
      <c r="AM64" s="33">
        <f t="shared" si="37"/>
        <v>0.85699999999999998</v>
      </c>
      <c r="AN64" s="4"/>
      <c r="AO64" s="4"/>
      <c r="AP64" s="249">
        <v>1.6484500985486469E-2</v>
      </c>
      <c r="AQ64" s="33">
        <f t="shared" si="38"/>
        <v>0.85699999999999998</v>
      </c>
      <c r="AR64" s="4"/>
      <c r="AS64" s="4"/>
      <c r="AT64" s="249">
        <v>9.5787362086258779E-2</v>
      </c>
      <c r="AU64" s="33">
        <f t="shared" si="39"/>
        <v>0.85699999999999998</v>
      </c>
      <c r="AV64" s="4"/>
      <c r="AW64" s="4"/>
      <c r="AX64" s="249">
        <v>7.885737276201972E-2</v>
      </c>
      <c r="AY64" s="33">
        <f t="shared" si="40"/>
        <v>0.85699999999999998</v>
      </c>
      <c r="AZ64" s="4"/>
      <c r="BA64" s="4"/>
      <c r="BB64" s="249">
        <v>0.14371962892063023</v>
      </c>
      <c r="BC64" s="250">
        <f t="shared" si="41"/>
        <v>0.85699999999999998</v>
      </c>
    </row>
    <row r="65" spans="3:55">
      <c r="C65" s="11"/>
      <c r="D65" s="16"/>
      <c r="F65" s="248">
        <v>0.13645484949832776</v>
      </c>
      <c r="G65" s="33">
        <f t="shared" si="29"/>
        <v>0.89200000000000002</v>
      </c>
      <c r="H65" s="4"/>
      <c r="I65" s="4"/>
      <c r="J65" s="249">
        <v>2.7634297520661155E-2</v>
      </c>
      <c r="K65" s="33">
        <f t="shared" si="30"/>
        <v>0.89200000000000002</v>
      </c>
      <c r="L65" s="4"/>
      <c r="M65" s="4"/>
      <c r="N65" s="249">
        <v>5.0802532763952288E-2</v>
      </c>
      <c r="O65" s="33">
        <f t="shared" si="31"/>
        <v>0.89200000000000002</v>
      </c>
      <c r="P65" s="4"/>
      <c r="Q65" s="4"/>
      <c r="R65" s="249">
        <v>0.18833044482957828</v>
      </c>
      <c r="S65" s="33">
        <f t="shared" si="32"/>
        <v>0.89200000000000002</v>
      </c>
      <c r="T65" s="4"/>
      <c r="U65" s="4"/>
      <c r="V65" s="249">
        <v>8.0964548067710002E-2</v>
      </c>
      <c r="W65" s="33">
        <f t="shared" si="33"/>
        <v>0.89200000000000002</v>
      </c>
      <c r="X65" s="4"/>
      <c r="Y65" s="4"/>
      <c r="Z65" s="249">
        <v>1.6295231248502275E-2</v>
      </c>
      <c r="AA65" s="33">
        <f t="shared" si="34"/>
        <v>0.89200000000000002</v>
      </c>
      <c r="AB65" s="4"/>
      <c r="AC65" s="4"/>
      <c r="AD65" s="249">
        <v>0.15353437094682232</v>
      </c>
      <c r="AE65" s="33">
        <f t="shared" si="35"/>
        <v>0.89200000000000002</v>
      </c>
      <c r="AF65" s="4"/>
      <c r="AG65" s="4"/>
      <c r="AH65" s="249">
        <v>3.5945363048166784E-2</v>
      </c>
      <c r="AI65" s="33">
        <f t="shared" si="36"/>
        <v>0.89200000000000002</v>
      </c>
      <c r="AJ65" s="4"/>
      <c r="AK65" s="4"/>
      <c r="AL65" s="249">
        <v>0.14317627944760358</v>
      </c>
      <c r="AM65" s="33">
        <f t="shared" si="37"/>
        <v>0.89200000000000002</v>
      </c>
      <c r="AN65" s="4"/>
      <c r="AO65" s="4"/>
      <c r="AP65" s="249">
        <v>1.7265894779605932E-2</v>
      </c>
      <c r="AQ65" s="33">
        <f t="shared" si="38"/>
        <v>0.89200000000000002</v>
      </c>
      <c r="AR65" s="4"/>
      <c r="AS65" s="4"/>
      <c r="AT65" s="249">
        <v>9.5979247730220499E-2</v>
      </c>
      <c r="AU65" s="33">
        <f t="shared" si="39"/>
        <v>0.89200000000000002</v>
      </c>
      <c r="AV65" s="4"/>
      <c r="AW65" s="4"/>
      <c r="AX65" s="249">
        <v>7.9839051249470577E-2</v>
      </c>
      <c r="AY65" s="33">
        <f t="shared" si="40"/>
        <v>0.89200000000000002</v>
      </c>
      <c r="AZ65" s="4"/>
      <c r="BA65" s="4"/>
      <c r="BB65" s="249">
        <v>0.14401118533478327</v>
      </c>
      <c r="BC65" s="250">
        <f t="shared" si="41"/>
        <v>0.89200000000000002</v>
      </c>
    </row>
    <row r="66" spans="3:55">
      <c r="C66" s="11"/>
      <c r="D66" s="16"/>
      <c r="F66" s="248">
        <v>0.13765495867768596</v>
      </c>
      <c r="G66" s="33">
        <f t="shared" si="29"/>
        <v>0.92800000000000005</v>
      </c>
      <c r="H66" s="4"/>
      <c r="I66" s="4"/>
      <c r="J66" s="249">
        <v>2.801848642403235E-2</v>
      </c>
      <c r="K66" s="33">
        <f t="shared" si="30"/>
        <v>0.92800000000000005</v>
      </c>
      <c r="L66" s="4"/>
      <c r="M66" s="4"/>
      <c r="N66" s="249">
        <v>5.3155442609063963E-2</v>
      </c>
      <c r="O66" s="33">
        <f t="shared" si="31"/>
        <v>0.92800000000000005</v>
      </c>
      <c r="P66" s="4"/>
      <c r="Q66" s="4"/>
      <c r="R66" s="249">
        <v>0.1895292838278701</v>
      </c>
      <c r="S66" s="33">
        <f t="shared" si="32"/>
        <v>0.92800000000000005</v>
      </c>
      <c r="T66" s="4"/>
      <c r="U66" s="4"/>
      <c r="V66" s="249">
        <v>8.3809336222178454E-2</v>
      </c>
      <c r="W66" s="33">
        <f t="shared" si="33"/>
        <v>0.92800000000000005</v>
      </c>
      <c r="X66" s="4"/>
      <c r="Y66" s="4"/>
      <c r="Z66" s="249">
        <v>1.8113912231559288E-2</v>
      </c>
      <c r="AA66" s="33">
        <f t="shared" si="34"/>
        <v>0.92800000000000005</v>
      </c>
      <c r="AB66" s="4"/>
      <c r="AC66" s="4"/>
      <c r="AD66" s="249">
        <v>0.15649005318101242</v>
      </c>
      <c r="AE66" s="33">
        <f t="shared" si="35"/>
        <v>0.92800000000000005</v>
      </c>
      <c r="AF66" s="4"/>
      <c r="AG66" s="4"/>
      <c r="AH66" s="249">
        <v>3.9473684210526314E-2</v>
      </c>
      <c r="AI66" s="33">
        <f t="shared" si="36"/>
        <v>0.92800000000000005</v>
      </c>
      <c r="AJ66" s="4"/>
      <c r="AK66" s="4"/>
      <c r="AL66" s="249">
        <v>0.14919908466819223</v>
      </c>
      <c r="AM66" s="33">
        <f t="shared" si="37"/>
        <v>0.92800000000000005</v>
      </c>
      <c r="AN66" s="4"/>
      <c r="AO66" s="4"/>
      <c r="AP66" s="249">
        <v>2.0817150846667701E-2</v>
      </c>
      <c r="AQ66" s="33">
        <f t="shared" si="38"/>
        <v>0.92800000000000005</v>
      </c>
      <c r="AR66" s="4"/>
      <c r="AS66" s="4"/>
      <c r="AT66" s="249">
        <v>9.6358881512774081E-2</v>
      </c>
      <c r="AU66" s="33">
        <f t="shared" si="39"/>
        <v>0.92800000000000005</v>
      </c>
      <c r="AV66" s="4"/>
      <c r="AW66" s="4"/>
      <c r="AX66" s="249">
        <v>8.1136798704167276E-2</v>
      </c>
      <c r="AY66" s="33">
        <f t="shared" si="40"/>
        <v>0.92800000000000005</v>
      </c>
      <c r="AZ66" s="4"/>
      <c r="BA66" s="4"/>
      <c r="BB66" s="249">
        <v>0.14453781512605043</v>
      </c>
      <c r="BC66" s="250">
        <f t="shared" si="41"/>
        <v>0.92800000000000005</v>
      </c>
    </row>
    <row r="67" spans="3:55">
      <c r="C67" s="11"/>
      <c r="D67" s="16"/>
      <c r="F67" s="248">
        <v>0.14009243212016176</v>
      </c>
      <c r="G67" s="33">
        <f t="shared" si="29"/>
        <v>0.96399999999999997</v>
      </c>
      <c r="H67" s="4"/>
      <c r="I67" s="4"/>
      <c r="J67" s="249">
        <v>3.2387849527258102E-2</v>
      </c>
      <c r="K67" s="33">
        <f t="shared" si="30"/>
        <v>0.96399999999999997</v>
      </c>
      <c r="L67" s="4"/>
      <c r="M67" s="4"/>
      <c r="N67" s="249">
        <v>5.3546910755148738E-2</v>
      </c>
      <c r="O67" s="33">
        <f t="shared" si="31"/>
        <v>0.96399999999999997</v>
      </c>
      <c r="P67" s="4"/>
      <c r="Q67" s="4"/>
      <c r="R67" s="249">
        <v>0.20225563909774436</v>
      </c>
      <c r="S67" s="33">
        <f t="shared" si="32"/>
        <v>0.96399999999999997</v>
      </c>
      <c r="T67" s="4"/>
      <c r="U67" s="4"/>
      <c r="V67" s="249">
        <v>8.5022890778286467E-2</v>
      </c>
      <c r="W67" s="33">
        <f t="shared" si="33"/>
        <v>0.96399999999999997</v>
      </c>
      <c r="X67" s="4"/>
      <c r="Y67" s="4"/>
      <c r="Z67" s="249">
        <v>1.9039902774964555E-2</v>
      </c>
      <c r="AA67" s="33">
        <f t="shared" si="34"/>
        <v>0.96399999999999997</v>
      </c>
      <c r="AB67" s="4"/>
      <c r="AC67" s="4"/>
      <c r="AD67" s="249">
        <v>0.15660275936212148</v>
      </c>
      <c r="AE67" s="33">
        <f t="shared" si="35"/>
        <v>0.96399999999999997</v>
      </c>
      <c r="AF67" s="4"/>
      <c r="AG67" s="4"/>
      <c r="AH67" s="249">
        <v>3.9514462809917356E-2</v>
      </c>
      <c r="AI67" s="33">
        <f t="shared" si="36"/>
        <v>0.96399999999999997</v>
      </c>
      <c r="AJ67" s="4"/>
      <c r="AK67" s="4"/>
      <c r="AL67" s="249">
        <v>0.16173520561685054</v>
      </c>
      <c r="AM67" s="33">
        <f t="shared" si="37"/>
        <v>0.96399999999999997</v>
      </c>
      <c r="AN67" s="4"/>
      <c r="AO67" s="4"/>
      <c r="AP67" s="249">
        <v>2.1173921607248375E-2</v>
      </c>
      <c r="AQ67" s="33">
        <f t="shared" si="38"/>
        <v>0.96399999999999997</v>
      </c>
      <c r="AR67" s="4"/>
      <c r="AS67" s="4"/>
      <c r="AT67" s="249">
        <v>0.10264446620959843</v>
      </c>
      <c r="AU67" s="33">
        <f t="shared" si="39"/>
        <v>0.96399999999999997</v>
      </c>
      <c r="AV67" s="4"/>
      <c r="AW67" s="4"/>
      <c r="AX67" s="249">
        <v>8.4214298512811314E-2</v>
      </c>
      <c r="AY67" s="33">
        <f t="shared" si="40"/>
        <v>0.96399999999999997</v>
      </c>
      <c r="AZ67" s="4"/>
      <c r="BA67" s="4"/>
      <c r="BB67" s="249">
        <v>0.14946841776110067</v>
      </c>
      <c r="BC67" s="250">
        <f t="shared" si="41"/>
        <v>0.96399999999999997</v>
      </c>
    </row>
    <row r="68" spans="3:55" ht="15.75" thickBot="1">
      <c r="F68" s="251">
        <v>0.14774436090225562</v>
      </c>
      <c r="G68" s="252">
        <f t="shared" si="29"/>
        <v>1</v>
      </c>
      <c r="H68" s="194"/>
      <c r="I68" s="194"/>
      <c r="J68" s="253">
        <v>3.3458646616541354E-2</v>
      </c>
      <c r="K68" s="252">
        <f t="shared" si="30"/>
        <v>1</v>
      </c>
      <c r="L68" s="194"/>
      <c r="M68" s="194"/>
      <c r="N68" s="253">
        <v>7.1615369141017904E-2</v>
      </c>
      <c r="O68" s="252">
        <f t="shared" si="31"/>
        <v>1</v>
      </c>
      <c r="P68" s="194"/>
      <c r="Q68" s="194"/>
      <c r="R68" s="253">
        <v>0.23996082272282077</v>
      </c>
      <c r="S68" s="252">
        <f t="shared" si="32"/>
        <v>1</v>
      </c>
      <c r="T68" s="194"/>
      <c r="U68" s="194"/>
      <c r="V68" s="253">
        <v>9.0969899665551843E-2</v>
      </c>
      <c r="W68" s="252">
        <f t="shared" si="33"/>
        <v>1</v>
      </c>
      <c r="X68" s="194"/>
      <c r="Y68" s="194"/>
      <c r="Z68" s="253">
        <v>2.3411371237458192E-2</v>
      </c>
      <c r="AA68" s="252">
        <f t="shared" si="34"/>
        <v>1</v>
      </c>
      <c r="AB68" s="194"/>
      <c r="AC68" s="194"/>
      <c r="AD68" s="253">
        <v>0.16197908997202179</v>
      </c>
      <c r="AE68" s="252">
        <f t="shared" si="35"/>
        <v>1</v>
      </c>
      <c r="AF68" s="194"/>
      <c r="AG68" s="194"/>
      <c r="AH68" s="253">
        <v>3.9572501444251874E-2</v>
      </c>
      <c r="AI68" s="252">
        <f t="shared" si="36"/>
        <v>1</v>
      </c>
      <c r="AJ68" s="194"/>
      <c r="AK68" s="194"/>
      <c r="AL68" s="253">
        <v>0.17541016811829047</v>
      </c>
      <c r="AM68" s="252">
        <f t="shared" si="37"/>
        <v>1</v>
      </c>
      <c r="AN68" s="194"/>
      <c r="AO68" s="194"/>
      <c r="AP68" s="253">
        <v>2.3926149208741521E-2</v>
      </c>
      <c r="AQ68" s="252">
        <f t="shared" si="38"/>
        <v>1</v>
      </c>
      <c r="AR68" s="194"/>
      <c r="AS68" s="194"/>
      <c r="AT68" s="253">
        <v>0.10705140831199528</v>
      </c>
      <c r="AU68" s="252">
        <f t="shared" si="39"/>
        <v>1</v>
      </c>
      <c r="AV68" s="194"/>
      <c r="AW68" s="194"/>
      <c r="AX68" s="253">
        <v>8.729096989966556E-2</v>
      </c>
      <c r="AY68" s="252">
        <f t="shared" si="40"/>
        <v>1</v>
      </c>
      <c r="AZ68" s="194"/>
      <c r="BA68" s="194"/>
      <c r="BB68" s="253">
        <v>0.16830805593854639</v>
      </c>
      <c r="BC68" s="254">
        <f t="shared" si="41"/>
        <v>1</v>
      </c>
    </row>
    <row r="69" spans="3:55">
      <c r="R69" s="18"/>
    </row>
    <row r="70" spans="3:55">
      <c r="F70" t="s">
        <v>113</v>
      </c>
      <c r="I70" t="s">
        <v>114</v>
      </c>
      <c r="L70" t="s">
        <v>74</v>
      </c>
      <c r="O70" t="s">
        <v>115</v>
      </c>
    </row>
    <row r="72" spans="3:55">
      <c r="F72" s="10"/>
    </row>
  </sheetData>
  <sheetProtection algorithmName="SHA-512" hashValue="MHyuHVP3WewGOZrLeDDmVNsWw7oX2Pc+uiuQgQe7LTv3nZGL11qeZl5ZUVaWWLGmiSHkRx4o56YmXspnYbdzIQ==" saltValue="2p544f03z4xPLA5aFT0lSg==" spinCount="100000" sheet="1" objects="1" scenarios="1"/>
  <sortState ref="BB40:BB68">
    <sortCondition ref="BB40"/>
  </sortState>
  <mergeCells count="12">
    <mergeCell ref="G1:I2"/>
    <mergeCell ref="AY1:BA2"/>
    <mergeCell ref="K1:M2"/>
    <mergeCell ref="O1:Q2"/>
    <mergeCell ref="S1:U2"/>
    <mergeCell ref="W1:Y2"/>
    <mergeCell ref="AA1:AC2"/>
    <mergeCell ref="AE1:AG2"/>
    <mergeCell ref="AI1:AK2"/>
    <mergeCell ref="AM1:AO2"/>
    <mergeCell ref="AQ1:AS2"/>
    <mergeCell ref="AU1:AW2"/>
  </mergeCells>
  <conditionalFormatting sqref="A1:BF2 B18:B20 A16:B17 D16:D20 H16:H20 L16:L20 P16:P20 T16:T20 X16:X20 AB16:AB20 AF16:AF20 AJ16:AJ20 AN16:AN20 AR16:AR20 AV16:AV20 AZ16:AZ20 B22 A3:BB3 BF3:BF17 BB14:BD15 A4:D15 BB4:BB13 BB16:BB17 AX4:AZ15 AX16:AX17 AT4:AV15 AT16:AT17 AP4:AR15 AP16:AP17 AL4:AN15 AL16:AL17 AH4:AJ15 AH16:AH17 AD4:AF15 AD16:AD17 Z4:AB15 Z16:Z17 V4:X15 V16:V17 R4:T15 R16:R17 N4:P15 N16:N17 J4:L15 J16:J17 F4:H15 F16:F17">
    <cfRule type="containsText" dxfId="35" priority="96" operator="containsText" text="Top">
      <formula>NOT(ISERROR(SEARCH("Top",A1)))</formula>
    </cfRule>
    <cfRule type="containsText" dxfId="34" priority="97" operator="containsText" text="Bottom">
      <formula>NOT(ISERROR(SEARCH("Bottom",A1)))</formula>
    </cfRule>
  </conditionalFormatting>
  <conditionalFormatting sqref="D23:D36">
    <cfRule type="containsText" dxfId="33" priority="94" operator="containsText" text="Top">
      <formula>NOT(ISERROR(SEARCH("Top",D23)))</formula>
    </cfRule>
    <cfRule type="containsText" dxfId="32" priority="95" operator="containsText" text="Bottom">
      <formula>NOT(ISERROR(SEARCH("Bottom",D23)))</formula>
    </cfRule>
  </conditionalFormatting>
  <conditionalFormatting sqref="H23:H36">
    <cfRule type="containsText" dxfId="31" priority="88" operator="containsText" text="Top">
      <formula>NOT(ISERROR(SEARCH("Top",H23)))</formula>
    </cfRule>
    <cfRule type="containsText" dxfId="30" priority="89" operator="containsText" text="Bottom">
      <formula>NOT(ISERROR(SEARCH("Bottom",H23)))</formula>
    </cfRule>
  </conditionalFormatting>
  <conditionalFormatting sqref="L23:L36">
    <cfRule type="containsText" dxfId="29" priority="86" operator="containsText" text="Top">
      <formula>NOT(ISERROR(SEARCH("Top",L23)))</formula>
    </cfRule>
    <cfRule type="containsText" dxfId="28" priority="87" operator="containsText" text="Bottom">
      <formula>NOT(ISERROR(SEARCH("Bottom",L23)))</formula>
    </cfRule>
  </conditionalFormatting>
  <conditionalFormatting sqref="P23:P36">
    <cfRule type="containsText" dxfId="27" priority="84" operator="containsText" text="Top">
      <formula>NOT(ISERROR(SEARCH("Top",P23)))</formula>
    </cfRule>
    <cfRule type="containsText" dxfId="26" priority="85" operator="containsText" text="Bottom">
      <formula>NOT(ISERROR(SEARCH("Bottom",P23)))</formula>
    </cfRule>
  </conditionalFormatting>
  <conditionalFormatting sqref="T23:T36">
    <cfRule type="containsText" dxfId="25" priority="82" operator="containsText" text="Top">
      <formula>NOT(ISERROR(SEARCH("Top",T23)))</formula>
    </cfRule>
    <cfRule type="containsText" dxfId="24" priority="83" operator="containsText" text="Bottom">
      <formula>NOT(ISERROR(SEARCH("Bottom",T23)))</formula>
    </cfRule>
  </conditionalFormatting>
  <conditionalFormatting sqref="X23:X36">
    <cfRule type="containsText" dxfId="23" priority="80" operator="containsText" text="Top">
      <formula>NOT(ISERROR(SEARCH("Top",X23)))</formula>
    </cfRule>
    <cfRule type="containsText" dxfId="22" priority="81" operator="containsText" text="Bottom">
      <formula>NOT(ISERROR(SEARCH("Bottom",X23)))</formula>
    </cfRule>
  </conditionalFormatting>
  <conditionalFormatting sqref="AB23:AB36">
    <cfRule type="containsText" dxfId="21" priority="78" operator="containsText" text="Top">
      <formula>NOT(ISERROR(SEARCH("Top",AB23)))</formula>
    </cfRule>
    <cfRule type="containsText" dxfId="20" priority="79" operator="containsText" text="Bottom">
      <formula>NOT(ISERROR(SEARCH("Bottom",AB23)))</formula>
    </cfRule>
  </conditionalFormatting>
  <conditionalFormatting sqref="AF23:AF36">
    <cfRule type="containsText" dxfId="19" priority="76" operator="containsText" text="Top">
      <formula>NOT(ISERROR(SEARCH("Top",AF23)))</formula>
    </cfRule>
    <cfRule type="containsText" dxfId="18" priority="77" operator="containsText" text="Bottom">
      <formula>NOT(ISERROR(SEARCH("Bottom",AF23)))</formula>
    </cfRule>
  </conditionalFormatting>
  <conditionalFormatting sqref="AJ23:AJ36">
    <cfRule type="containsText" dxfId="17" priority="74" operator="containsText" text="Top">
      <formula>NOT(ISERROR(SEARCH("Top",AJ23)))</formula>
    </cfRule>
    <cfRule type="containsText" dxfId="16" priority="75" operator="containsText" text="Bottom">
      <formula>NOT(ISERROR(SEARCH("Bottom",AJ23)))</formula>
    </cfRule>
  </conditionalFormatting>
  <conditionalFormatting sqref="AN23:AN36">
    <cfRule type="containsText" dxfId="15" priority="72" operator="containsText" text="Top">
      <formula>NOT(ISERROR(SEARCH("Top",AN23)))</formula>
    </cfRule>
    <cfRule type="containsText" dxfId="14" priority="73" operator="containsText" text="Bottom">
      <formula>NOT(ISERROR(SEARCH("Bottom",AN23)))</formula>
    </cfRule>
  </conditionalFormatting>
  <conditionalFormatting sqref="AR23:AR36">
    <cfRule type="containsText" dxfId="13" priority="70" operator="containsText" text="Top">
      <formula>NOT(ISERROR(SEARCH("Top",AR23)))</formula>
    </cfRule>
    <cfRule type="containsText" dxfId="12" priority="71" operator="containsText" text="Bottom">
      <formula>NOT(ISERROR(SEARCH("Bottom",AR23)))</formula>
    </cfRule>
  </conditionalFormatting>
  <conditionalFormatting sqref="AV23:AV36">
    <cfRule type="containsText" dxfId="11" priority="68" operator="containsText" text="Top">
      <formula>NOT(ISERROR(SEARCH("Top",AV23)))</formula>
    </cfRule>
    <cfRule type="containsText" dxfId="10" priority="69" operator="containsText" text="Bottom">
      <formula>NOT(ISERROR(SEARCH("Bottom",AV23)))</formula>
    </cfRule>
  </conditionalFormatting>
  <conditionalFormatting sqref="AZ23:AZ36">
    <cfRule type="containsText" dxfId="9" priority="66" operator="containsText" text="Top">
      <formula>NOT(ISERROR(SEARCH("Top",AZ23)))</formula>
    </cfRule>
    <cfRule type="containsText" dxfId="8" priority="67" operator="containsText" text="Bottom">
      <formula>NOT(ISERROR(SEARCH("Bottom",AZ23)))</formula>
    </cfRule>
  </conditionalFormatting>
  <conditionalFormatting sqref="BC23:BC36">
    <cfRule type="cellIs" dxfId="7" priority="37" operator="greaterThan">
      <formula>13/3</formula>
    </cfRule>
  </conditionalFormatting>
  <conditionalFormatting sqref="BC4:BC13">
    <cfRule type="cellIs" dxfId="6" priority="35" operator="greaterThan">
      <formula>13/3</formula>
    </cfRule>
  </conditionalFormatting>
  <conditionalFormatting sqref="BC16:BC20">
    <cfRule type="cellIs" dxfId="5" priority="33" operator="greaterThan">
      <formula>13/3</formula>
    </cfRule>
  </conditionalFormatting>
  <conditionalFormatting sqref="BE4:BE21 BE23:BE36">
    <cfRule type="cellIs" dxfId="4" priority="31" operator="greaterThan">
      <formula>(13/3)</formula>
    </cfRule>
  </conditionalFormatting>
  <conditionalFormatting sqref="F40:F51">
    <cfRule type="containsText" dxfId="3" priority="29" operator="containsText" text="Top">
      <formula>NOT(ISERROR(SEARCH("Top",F40)))</formula>
    </cfRule>
    <cfRule type="containsText" dxfId="2" priority="30" operator="containsText" text="Bottom">
      <formula>NOT(ISERROR(SEARCH("Bottom",F40)))</formula>
    </cfRule>
  </conditionalFormatting>
  <conditionalFormatting sqref="BB40:BB49">
    <cfRule type="containsText" dxfId="1" priority="3" operator="containsText" text="Top">
      <formula>NOT(ISERROR(SEARCH("Top",BB40)))</formula>
    </cfRule>
    <cfRule type="containsText" dxfId="0" priority="4" operator="containsText" text="Bottom">
      <formula>NOT(ISERROR(SEARCH("Bottom",BB40)))</formula>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AO51"/>
  <sheetViews>
    <sheetView topLeftCell="M1" zoomScale="70" zoomScaleNormal="70" workbookViewId="0">
      <selection activeCell="AB15" sqref="Q2:AB15"/>
    </sheetView>
  </sheetViews>
  <sheetFormatPr defaultRowHeight="15"/>
  <sheetData>
    <row r="1" spans="2:41" ht="15.75" thickBot="1"/>
    <row r="2" spans="2:41" ht="15.75" thickBot="1">
      <c r="B2" s="210" t="s">
        <v>3</v>
      </c>
      <c r="C2" s="187"/>
      <c r="D2" s="187"/>
      <c r="E2" s="187"/>
      <c r="F2" s="187"/>
      <c r="G2" s="187"/>
      <c r="H2" s="188"/>
      <c r="Q2" s="210"/>
      <c r="R2" s="187" t="s">
        <v>169</v>
      </c>
      <c r="S2" s="187"/>
      <c r="T2" s="187"/>
      <c r="U2" s="187"/>
      <c r="V2" s="187" t="s">
        <v>167</v>
      </c>
      <c r="W2" s="187"/>
      <c r="X2" s="187"/>
      <c r="Y2" s="187"/>
      <c r="Z2" s="187" t="s">
        <v>168</v>
      </c>
      <c r="AA2" s="187"/>
      <c r="AB2" s="188"/>
      <c r="AC2" s="4"/>
      <c r="AD2" s="4"/>
      <c r="AE2" s="4"/>
      <c r="AF2" s="4"/>
      <c r="AG2" s="4"/>
      <c r="AH2" s="4"/>
      <c r="AI2" s="4"/>
      <c r="AJ2" s="4"/>
      <c r="AK2" s="4"/>
      <c r="AL2" s="4"/>
      <c r="AM2" s="4"/>
      <c r="AN2" s="4"/>
      <c r="AO2" s="4"/>
    </row>
    <row r="3" spans="2:41">
      <c r="B3" s="189" t="s">
        <v>14</v>
      </c>
      <c r="C3" s="4"/>
      <c r="D3" s="4" t="s">
        <v>52</v>
      </c>
      <c r="E3" s="4" t="s">
        <v>53</v>
      </c>
      <c r="F3" s="4" t="s">
        <v>54</v>
      </c>
      <c r="G3" s="4" t="s">
        <v>55</v>
      </c>
      <c r="H3" s="190" t="s">
        <v>56</v>
      </c>
      <c r="J3" s="210" t="s">
        <v>14</v>
      </c>
      <c r="K3" s="187"/>
      <c r="L3" s="187" t="s">
        <v>52</v>
      </c>
      <c r="M3" s="187" t="s">
        <v>53</v>
      </c>
      <c r="N3" s="187" t="s">
        <v>54</v>
      </c>
      <c r="O3" s="187" t="s">
        <v>55</v>
      </c>
      <c r="P3" s="188" t="s">
        <v>56</v>
      </c>
      <c r="Q3" s="189" t="s">
        <v>176</v>
      </c>
      <c r="R3" s="4" t="s">
        <v>166</v>
      </c>
      <c r="S3" s="4" t="s">
        <v>79</v>
      </c>
      <c r="T3" s="4" t="s">
        <v>76</v>
      </c>
      <c r="U3" s="4"/>
      <c r="V3" s="4" t="s">
        <v>136</v>
      </c>
      <c r="W3" s="4" t="s">
        <v>137</v>
      </c>
      <c r="X3" s="4" t="s">
        <v>175</v>
      </c>
      <c r="Y3" s="4"/>
      <c r="Z3" s="4" t="s">
        <v>136</v>
      </c>
      <c r="AA3" s="4" t="s">
        <v>137</v>
      </c>
      <c r="AB3" s="190" t="s">
        <v>138</v>
      </c>
      <c r="AC3" s="43"/>
      <c r="AD3" s="4"/>
      <c r="AE3" s="4"/>
      <c r="AF3" s="4"/>
      <c r="AG3" s="4"/>
      <c r="AH3" s="4"/>
      <c r="AI3" s="4"/>
      <c r="AJ3" s="4"/>
      <c r="AK3" s="4"/>
      <c r="AL3" s="4"/>
      <c r="AM3" s="4"/>
      <c r="AN3" s="4"/>
      <c r="AO3" s="4"/>
    </row>
    <row r="4" spans="2:41" ht="15" customHeight="1">
      <c r="B4" s="189" t="s">
        <v>29</v>
      </c>
      <c r="C4" s="4"/>
      <c r="D4" s="4">
        <v>43.6</v>
      </c>
      <c r="E4" s="4">
        <v>65.599999999999994</v>
      </c>
      <c r="F4" s="4">
        <v>63.9</v>
      </c>
      <c r="G4" s="4">
        <v>54.7</v>
      </c>
      <c r="H4" s="190">
        <v>40.799999999999997</v>
      </c>
      <c r="J4" s="189" t="s">
        <v>113</v>
      </c>
      <c r="K4" s="4"/>
      <c r="L4" s="4">
        <f>D4+D7</f>
        <v>166.1</v>
      </c>
      <c r="M4" s="4">
        <f t="shared" ref="M4:P4" si="0">E4+E7</f>
        <v>153.6</v>
      </c>
      <c r="N4" s="4">
        <f t="shared" si="0"/>
        <v>125</v>
      </c>
      <c r="O4" s="4">
        <f t="shared" si="0"/>
        <v>110.1</v>
      </c>
      <c r="P4" s="190">
        <f t="shared" si="0"/>
        <v>84.1</v>
      </c>
      <c r="Q4" s="189" t="s">
        <v>113</v>
      </c>
      <c r="R4" s="45">
        <f>IF(('Data Tool'!$D$10/('Data and Formulas'!$K$41+(('Data Tool'!$D$9*'Data and Formulas'!$K$42)+('Data Tool'!$F$9*'Data and Formulas'!$K$45)+('Data Tool'!$G$9*'Data and Formulas'!$K$46))))&lt;'Data and Formulas'!$G$54, $Q36, IF(AND(('Data Tool'!$D$10/('Data and Formulas'!$K$41+(('Data Tool'!$D$9*'Data and Formulas'!$K$42)+('Data Tool'!$F$9*'Data and Formulas'!$K$45)+('Data Tool'!$G$9*'Data and Formulas'!$K$46))))&lt;'Data and Formulas'!$H$54, ('Data Tool'!$D$10/('Data and Formulas'!$K$41+(('Data Tool'!$D$9*'Data and Formulas'!$K$42)+('Data Tool'!$F$9*'Data and Formulas'!$K$45)+('Data Tool'!$G$9*'Data and Formulas'!$K$46)))) &gt;='Data and Formulas'!$G$54),  $R36, IF(AND(('Data Tool'!$D$10/('Data and Formulas'!$K$41+(('Data Tool'!$D$9*'Data and Formulas'!$K$42)+('Data Tool'!$F$9*'Data and Formulas'!$K$45)+('Data Tool'!$G$9*'Data and Formulas'!$K$46))))&lt;'Data and Formulas'!$I$54, ('Data Tool'!$D$10/('Data and Formulas'!$K$41+(('Data Tool'!$D$9*'Data and Formulas'!$K$42)+('Data Tool'!$F$9*'Data and Formulas'!$K$45)+('Data Tool'!$G$9*'Data and Formulas'!$K$46))))&gt;='Data and Formulas'!$H$54), $S36, IF(AND(('Data Tool'!$D$10/('Data and Formulas'!$K$41+(('Data Tool'!$D$9*'Data and Formulas'!$K$42)+('Data Tool'!$F$9*'Data and Formulas'!$K$45)+('Data Tool'!$G$9*'Data and Formulas'!$K$46))))&lt;'Data and Formulas'!$J$54, ('Data Tool'!$D$10/('Data and Formulas'!$K$41+(('Data Tool'!$D$9*'Data and Formulas'!$K$42)+('Data Tool'!$F$9*'Data and Formulas'!$K$45)+('Data Tool'!$G$9*'Data and Formulas'!$K$46))))&gt;='Data and Formulas'!$I$54), $T36, IF(AND(('Data Tool'!$D$10/('Data and Formulas'!$K$41+(('Data Tool'!$D$9*'Data and Formulas'!$K$42)+('Data Tool'!$F$9*'Data and Formulas'!$K$45)+('Data Tool'!$G$9*'Data and Formulas'!$K$46))))&lt;'Data and Formulas'!$K$54, ('Data Tool'!$D$10/('Data and Formulas'!$K$41+(('Data Tool'!$D$9*'Data and Formulas'!$K$42)+('Data Tool'!$F$9*'Data and Formulas'!$K$45)+('Data Tool'!$G$9*'Data and Formulas'!$K$46))))&gt;='Data and Formulas'!$J$54), $U36, IF(AND(('Data Tool'!$D$10/('Data and Formulas'!$K$41+(('Data Tool'!$D$9*'Data and Formulas'!$K$42)+('Data Tool'!$F$9*'Data and Formulas'!$K$45)+('Data Tool'!$G$9*'Data and Formulas'!$K$46))))&lt;'Data and Formulas'!$L$54, ('Data Tool'!$D$10/('Data and Formulas'!$K$41+(('Data Tool'!$D$9*'Data and Formulas'!$K$42)+('Data Tool'!$F$9*'Data and Formulas'!$K$45)+('Data Tool'!$G$9*'Data and Formulas'!$K$46))))&gt;='Data and Formulas'!$K$54), $V36, IF(AND(('Data Tool'!$D$10/('Data and Formulas'!$K$41+(('Data Tool'!$D$9*'Data and Formulas'!$K$42)+('Data Tool'!$F$9*'Data and Formulas'!$K$45)+('Data Tool'!$G$9*'Data and Formulas'!$K$46))))&lt;'Data and Formulas'!$M$54, ('Data Tool'!$D$10/('Data and Formulas'!$K$41+(('Data Tool'!$D$9*'Data and Formulas'!$K$42)+('Data Tool'!$F$9*'Data and Formulas'!$K$45)+('Data Tool'!$G$9*'Data and Formulas'!$K$46))))&gt;='Data and Formulas'!$L$54), $W36, IF(AND(('Data Tool'!$D$10/('Data and Formulas'!$K$41+(('Data Tool'!$D$9*'Data and Formulas'!$K$42)+('Data Tool'!$F$9*'Data and Formulas'!$K$45)+('Data Tool'!$G$9*'Data and Formulas'!$K$46))))&lt;'Data and Formulas'!$N$54, ('Data Tool'!$D$10/('Data and Formulas'!$K$41+(('Data Tool'!$D$9*'Data and Formulas'!$K$42)+('Data Tool'!$F$9*'Data and Formulas'!$K$45)+('Data Tool'!$G$9*'Data and Formulas'!$K$46))))&gt;='Data and Formulas'!$M$54),  $X36, IF(AND(('Data Tool'!$D$10/('Data and Formulas'!$K$41+(('Data Tool'!$D$9*'Data and Formulas'!$K$42)+('Data Tool'!$F$9*'Data and Formulas'!$K$45)+('Data Tool'!$G$9*'Data and Formulas'!$K$46))))&lt;'Data and Formulas'!$O$54, ('Data Tool'!$D$10/('Data and Formulas'!$K$41+(('Data Tool'!$D$9*'Data and Formulas'!$K$42)+('Data Tool'!$F$9*'Data and Formulas'!$K$45)+('Data Tool'!$G$9*'Data and Formulas'!$K$46))))&gt;='Data and Formulas'!$N$54), $Y36, IF(('Data Tool'!$D$10/('Data and Formulas'!$K$41+(('Data Tool'!$D$9*'Data and Formulas'!$K$42)+('Data Tool'!$F$9*'Data and Formulas'!$K$45)+('Data Tool'!$G$9*'Data and Formulas'!$K$46))))&gt;='Data and Formulas'!$O$54, $Z36))))))))))</f>
        <v>119.1</v>
      </c>
      <c r="S4" s="45">
        <f>IF('Data Tool'!$G$15="United Kingdom",$S20, IF('Data Tool'!$G$15="England",$T20, IF('Data Tool'!$G$15="North East",$U20,IF('Data Tool'!$G$15="North West",$V20, IF('Data Tool'!$G$15="Yorkshire and The Humber",$W20,IF('Data Tool'!$G$15="East Midlands",$X20,IF('Data Tool'!$G$15="West Midlands",$Y20, IF('Data Tool'!$G$15="East",$Z20, IF('Data Tool'!$G$15="London",$AA20, IF('Data Tool'!$G$15="South East",$AB20, IF('Data Tool'!$G$15="South West",$AC20, IF('Data Tool'!$G$15="Wales",$AD20,IF('Data Tool'!$G$15="Scotland",$AE20, IF('Data Tool'!$G$15="Northern Ireland",$AF20))))))))))))))</f>
        <v>124.6</v>
      </c>
      <c r="T4" s="46">
        <f>IF('Data Tool'!$G$14&lt;=29, $L4, IF(AND('Data Tool'!$G$14&gt;=30,'Data Tool'!$G$14&lt;=49), $M4, IF(AND('Data Tool'!$G$14&gt;=50,'Data Tool'!$G$14&lt;=64), $N4, IF(AND('Data Tool'!$G$14&gt;=65,'Data Tool'!$G$14&lt;=74), $O4, IF('Data Tool'!$G$14&gt;75, $P4)))))</f>
        <v>153.6</v>
      </c>
      <c r="U4" s="46"/>
      <c r="V4" s="46">
        <f>((R4*0.5)+(S4*0.25)+(T4*0.25))</f>
        <v>129.1</v>
      </c>
      <c r="W4" s="46">
        <f>V4*4</f>
        <v>516.4</v>
      </c>
      <c r="X4" s="46">
        <f>V4*52</f>
        <v>6713.2</v>
      </c>
      <c r="Y4" s="46"/>
      <c r="Z4" s="46">
        <f>AVERAGE(R4:T4)</f>
        <v>132.43333333333331</v>
      </c>
      <c r="AA4" s="46">
        <f>Z4*4</f>
        <v>529.73333333333323</v>
      </c>
      <c r="AB4" s="232">
        <f>Z4*52</f>
        <v>6886.5333333333319</v>
      </c>
      <c r="AC4" s="46"/>
      <c r="AD4" s="4"/>
      <c r="AE4" s="4"/>
      <c r="AF4" s="4"/>
      <c r="AG4" s="4"/>
      <c r="AH4" s="4"/>
      <c r="AI4" s="4"/>
      <c r="AJ4" s="4"/>
      <c r="AK4" s="4"/>
      <c r="AL4" s="4"/>
      <c r="AM4" s="4"/>
      <c r="AN4" s="4"/>
      <c r="AO4" s="4"/>
    </row>
    <row r="5" spans="2:41" ht="15.75" customHeight="1">
      <c r="B5" s="189" t="s">
        <v>30</v>
      </c>
      <c r="C5" s="4"/>
      <c r="D5" s="4">
        <v>10</v>
      </c>
      <c r="E5" s="4">
        <v>12</v>
      </c>
      <c r="F5" s="4">
        <v>15.2</v>
      </c>
      <c r="G5" s="4">
        <v>12.1</v>
      </c>
      <c r="H5" s="190">
        <v>6.5</v>
      </c>
      <c r="J5" s="189" t="s">
        <v>114</v>
      </c>
      <c r="K5" s="4"/>
      <c r="L5" s="4">
        <f>D12+D14</f>
        <v>102.19999999999999</v>
      </c>
      <c r="M5" s="4">
        <f t="shared" ref="M5:P5" si="1">E12+E14</f>
        <v>132.5</v>
      </c>
      <c r="N5" s="4">
        <f t="shared" si="1"/>
        <v>147.80000000000001</v>
      </c>
      <c r="O5" s="4">
        <f t="shared" si="1"/>
        <v>129.69999999999999</v>
      </c>
      <c r="P5" s="190">
        <f t="shared" si="1"/>
        <v>62.099999999999994</v>
      </c>
      <c r="Q5" s="189" t="s">
        <v>114</v>
      </c>
      <c r="R5" s="45">
        <f>IF(('Data Tool'!$D$10/('Data and Formulas'!$K$41+(('Data Tool'!$D$9*'Data and Formulas'!$K$42)+('Data Tool'!$F$9*'Data and Formulas'!$K$45)+('Data Tool'!$G$9*'Data and Formulas'!$K$46))))&lt;'Data and Formulas'!$G$54, $Q37, IF(AND(('Data Tool'!$D$10/('Data and Formulas'!$K$41+(('Data Tool'!$D$9*'Data and Formulas'!$K$42)+('Data Tool'!$F$9*'Data and Formulas'!$K$45)+('Data Tool'!$G$9*'Data and Formulas'!$K$46))))&lt;'Data and Formulas'!$H$54, ('Data Tool'!$D$10/('Data and Formulas'!$K$41+(('Data Tool'!$D$9*'Data and Formulas'!$K$42)+('Data Tool'!$F$9*'Data and Formulas'!$K$45)+('Data Tool'!$G$9*'Data and Formulas'!$K$46)))) &gt;='Data and Formulas'!$G$54),  $R37, IF(AND(('Data Tool'!$D$10/('Data and Formulas'!$K$41+(('Data Tool'!$D$9*'Data and Formulas'!$K$42)+('Data Tool'!$F$9*'Data and Formulas'!$K$45)+('Data Tool'!$G$9*'Data and Formulas'!$K$46))))&lt;'Data and Formulas'!$I$54, ('Data Tool'!$D$10/('Data and Formulas'!$K$41+(('Data Tool'!$D$9*'Data and Formulas'!$K$42)+('Data Tool'!$F$9*'Data and Formulas'!$K$45)+('Data Tool'!$G$9*'Data and Formulas'!$K$46))))&gt;='Data and Formulas'!$H$54), $S37, IF(AND(('Data Tool'!$D$10/('Data and Formulas'!$K$41+(('Data Tool'!$D$9*'Data and Formulas'!$K$42)+('Data Tool'!$F$9*'Data and Formulas'!$K$45)+('Data Tool'!$G$9*'Data and Formulas'!$K$46))))&lt;'Data and Formulas'!$J$54, ('Data Tool'!$D$10/('Data and Formulas'!$K$41+(('Data Tool'!$D$9*'Data and Formulas'!$K$42)+('Data Tool'!$F$9*'Data and Formulas'!$K$45)+('Data Tool'!$G$9*'Data and Formulas'!$K$46))))&gt;='Data and Formulas'!$I$54), $T37, IF(AND(('Data Tool'!$D$10/('Data and Formulas'!$K$41+(('Data Tool'!$D$9*'Data and Formulas'!$K$42)+('Data Tool'!$F$9*'Data and Formulas'!$K$45)+('Data Tool'!$G$9*'Data and Formulas'!$K$46))))&lt;'Data and Formulas'!$K$54, ('Data Tool'!$D$10/('Data and Formulas'!$K$41+(('Data Tool'!$D$9*'Data and Formulas'!$K$42)+('Data Tool'!$F$9*'Data and Formulas'!$K$45)+('Data Tool'!$G$9*'Data and Formulas'!$K$46))))&gt;='Data and Formulas'!$J$54), $U37, IF(AND(('Data Tool'!$D$10/('Data and Formulas'!$K$41+(('Data Tool'!$D$9*'Data and Formulas'!$K$42)+('Data Tool'!$F$9*'Data and Formulas'!$K$45)+('Data Tool'!$G$9*'Data and Formulas'!$K$46))))&lt;'Data and Formulas'!$L$54, ('Data Tool'!$D$10/('Data and Formulas'!$K$41+(('Data Tool'!$D$9*'Data and Formulas'!$K$42)+('Data Tool'!$F$9*'Data and Formulas'!$K$45)+('Data Tool'!$G$9*'Data and Formulas'!$K$46))))&gt;='Data and Formulas'!$K$54), $V37, IF(AND(('Data Tool'!$D$10/('Data and Formulas'!$K$41+(('Data Tool'!$D$9*'Data and Formulas'!$K$42)+('Data Tool'!$F$9*'Data and Formulas'!$K$45)+('Data Tool'!$G$9*'Data and Formulas'!$K$46))))&lt;'Data and Formulas'!$M$54, ('Data Tool'!$D$10/('Data and Formulas'!$K$41+(('Data Tool'!$D$9*'Data and Formulas'!$K$42)+('Data Tool'!$F$9*'Data and Formulas'!$K$45)+('Data Tool'!$G$9*'Data and Formulas'!$K$46))))&gt;='Data and Formulas'!$L$54), $W37, IF(AND(('Data Tool'!$D$10/('Data and Formulas'!$K$41+(('Data Tool'!$D$9*'Data and Formulas'!$K$42)+('Data Tool'!$F$9*'Data and Formulas'!$K$45)+('Data Tool'!$G$9*'Data and Formulas'!$K$46))))&lt;'Data and Formulas'!$N$54, ('Data Tool'!$D$10/('Data and Formulas'!$K$41+(('Data Tool'!$D$9*'Data and Formulas'!$K$42)+('Data Tool'!$F$9*'Data and Formulas'!$K$45)+('Data Tool'!$G$9*'Data and Formulas'!$K$46))))&gt;='Data and Formulas'!$M$54),  $X37, IF(AND(('Data Tool'!$D$10/('Data and Formulas'!$K$41+(('Data Tool'!$D$9*'Data and Formulas'!$K$42)+('Data Tool'!$F$9*'Data and Formulas'!$K$45)+('Data Tool'!$G$9*'Data and Formulas'!$K$46))))&lt;'Data and Formulas'!$O$54, ('Data Tool'!$D$10/('Data and Formulas'!$K$41+(('Data Tool'!$D$9*'Data and Formulas'!$K$42)+('Data Tool'!$F$9*'Data and Formulas'!$K$45)+('Data Tool'!$G$9*'Data and Formulas'!$K$46))))&gt;='Data and Formulas'!$N$54), $Y37, IF(('Data Tool'!$D$10/('Data and Formulas'!$K$41+(('Data Tool'!$D$9*'Data and Formulas'!$K$42)+('Data Tool'!$F$9*'Data and Formulas'!$K$45)+('Data Tool'!$G$9*'Data and Formulas'!$K$46))))&gt;='Data and Formulas'!$O$54, $Z37))))))))))</f>
        <v>85.699999999999989</v>
      </c>
      <c r="S5" s="45">
        <f>IF('Data Tool'!$G$15="United Kingdom",$S21, IF('Data Tool'!$G$15="England",$T21, IF('Data Tool'!$G$15="North East",$U21,IF('Data Tool'!$G$15="North West",$V21, IF('Data Tool'!$G$15="Yorkshire and The Humber",$W21,IF('Data Tool'!$G$15="East Midlands",$X21,IF('Data Tool'!$G$15="West Midlands",$Y21, IF('Data Tool'!$G$15="East",$Z21, IF('Data Tool'!$G$15="London",$AA21, IF('Data Tool'!$G$15="South East",$AB21, IF('Data Tool'!$G$15="South West",$AC21, IF('Data Tool'!$G$15="Wales",$AD21,IF('Data Tool'!$G$15="Scotland",$AE21, IF('Data Tool'!$G$15="Northern Ireland",$AF21))))))))))))))</f>
        <v>109.30000000000001</v>
      </c>
      <c r="T5" s="46">
        <f>IF('Data Tool'!$G$14&lt;=29, $L5, IF(AND('Data Tool'!$G$14&gt;=30,'Data Tool'!$G$14&lt;=49), $M5, IF(AND('Data Tool'!$G$14&gt;=50,'Data Tool'!$G$14&lt;=64), $N5, IF(AND('Data Tool'!$G$14&gt;=65,'Data Tool'!$G$14&lt;=74), $O5, IF('Data Tool'!$G$14&gt;75, $P5)))))</f>
        <v>132.5</v>
      </c>
      <c r="U5" s="46"/>
      <c r="V5" s="46">
        <f t="shared" ref="V5:V12" si="2">((R5*0.5)+(S5*0.25)+(T5*0.25))</f>
        <v>103.3</v>
      </c>
      <c r="W5" s="46">
        <f t="shared" ref="W5:W14" si="3">V5*4</f>
        <v>413.2</v>
      </c>
      <c r="X5" s="46">
        <f t="shared" ref="X5:X12" si="4">V5*52</f>
        <v>5371.5999999999995</v>
      </c>
      <c r="Y5" s="46"/>
      <c r="Z5" s="46">
        <f t="shared" ref="Z5:Z12" si="5">AVERAGE(R5:T5)</f>
        <v>109.16666666666667</v>
      </c>
      <c r="AA5" s="46">
        <f t="shared" ref="AA5:AA12" si="6">Z5*4</f>
        <v>436.66666666666669</v>
      </c>
      <c r="AB5" s="232">
        <f t="shared" ref="AB5:AB12" si="7">Z5*52</f>
        <v>5676.666666666667</v>
      </c>
      <c r="AC5" s="46"/>
      <c r="AD5" s="4"/>
      <c r="AE5" s="4"/>
      <c r="AF5" s="4"/>
      <c r="AG5" s="4"/>
      <c r="AH5" s="4"/>
      <c r="AI5" s="4"/>
      <c r="AJ5" s="4"/>
      <c r="AK5" s="4"/>
      <c r="AL5" s="4"/>
      <c r="AM5" s="4"/>
      <c r="AN5" s="4"/>
      <c r="AO5" s="4"/>
    </row>
    <row r="6" spans="2:41">
      <c r="B6" s="189" t="s">
        <v>31</v>
      </c>
      <c r="C6" s="4"/>
      <c r="D6" s="4">
        <v>19.100000000000001</v>
      </c>
      <c r="E6" s="4">
        <v>31.9</v>
      </c>
      <c r="F6" s="4">
        <v>29.9</v>
      </c>
      <c r="G6" s="4">
        <v>19</v>
      </c>
      <c r="H6" s="190">
        <v>9.6</v>
      </c>
      <c r="J6" s="189" t="s">
        <v>165</v>
      </c>
      <c r="K6" s="4"/>
      <c r="L6" s="4">
        <f>D6</f>
        <v>19.100000000000001</v>
      </c>
      <c r="M6" s="4">
        <f t="shared" ref="M6:P6" si="8">E6</f>
        <v>31.9</v>
      </c>
      <c r="N6" s="4">
        <f t="shared" si="8"/>
        <v>29.9</v>
      </c>
      <c r="O6" s="4">
        <f t="shared" si="8"/>
        <v>19</v>
      </c>
      <c r="P6" s="190">
        <f t="shared" si="8"/>
        <v>9.6</v>
      </c>
      <c r="Q6" s="189" t="s">
        <v>165</v>
      </c>
      <c r="R6" s="45">
        <f>IF(('Data Tool'!$D$10/('Data and Formulas'!$K$41+(('Data Tool'!$D$9*'Data and Formulas'!$K$42)+('Data Tool'!$F$9*'Data and Formulas'!$K$45)+('Data Tool'!$G$9*'Data and Formulas'!$K$46))))&lt;'Data and Formulas'!$G$54, $Q38, IF(AND(('Data Tool'!$D$10/('Data and Formulas'!$K$41+(('Data Tool'!$D$9*'Data and Formulas'!$K$42)+('Data Tool'!$F$9*'Data and Formulas'!$K$45)+('Data Tool'!$G$9*'Data and Formulas'!$K$46))))&lt;'Data and Formulas'!$H$54, ('Data Tool'!$D$10/('Data and Formulas'!$K$41+(('Data Tool'!$D$9*'Data and Formulas'!$K$42)+('Data Tool'!$F$9*'Data and Formulas'!$K$45)+('Data Tool'!$G$9*'Data and Formulas'!$K$46)))) &gt;='Data and Formulas'!$G$54),  $R38, IF(AND(('Data Tool'!$D$10/('Data and Formulas'!$K$41+(('Data Tool'!$D$9*'Data and Formulas'!$K$42)+('Data Tool'!$F$9*'Data and Formulas'!$K$45)+('Data Tool'!$G$9*'Data and Formulas'!$K$46))))&lt;'Data and Formulas'!$I$54, ('Data Tool'!$D$10/('Data and Formulas'!$K$41+(('Data Tool'!$D$9*'Data and Formulas'!$K$42)+('Data Tool'!$F$9*'Data and Formulas'!$K$45)+('Data Tool'!$G$9*'Data and Formulas'!$K$46))))&gt;='Data and Formulas'!$H$54), $S38, IF(AND(('Data Tool'!$D$10/('Data and Formulas'!$K$41+(('Data Tool'!$D$9*'Data and Formulas'!$K$42)+('Data Tool'!$F$9*'Data and Formulas'!$K$45)+('Data Tool'!$G$9*'Data and Formulas'!$K$46))))&lt;'Data and Formulas'!$J$54, ('Data Tool'!$D$10/('Data and Formulas'!$K$41+(('Data Tool'!$D$9*'Data and Formulas'!$K$42)+('Data Tool'!$F$9*'Data and Formulas'!$K$45)+('Data Tool'!$G$9*'Data and Formulas'!$K$46))))&gt;='Data and Formulas'!$I$54), $T38, IF(AND(('Data Tool'!$D$10/('Data and Formulas'!$K$41+(('Data Tool'!$D$9*'Data and Formulas'!$K$42)+('Data Tool'!$F$9*'Data and Formulas'!$K$45)+('Data Tool'!$G$9*'Data and Formulas'!$K$46))))&lt;'Data and Formulas'!$K$54, ('Data Tool'!$D$10/('Data and Formulas'!$K$41+(('Data Tool'!$D$9*'Data and Formulas'!$K$42)+('Data Tool'!$F$9*'Data and Formulas'!$K$45)+('Data Tool'!$G$9*'Data and Formulas'!$K$46))))&gt;='Data and Formulas'!$J$54), $U38, IF(AND(('Data Tool'!$D$10/('Data and Formulas'!$K$41+(('Data Tool'!$D$9*'Data and Formulas'!$K$42)+('Data Tool'!$F$9*'Data and Formulas'!$K$45)+('Data Tool'!$G$9*'Data and Formulas'!$K$46))))&lt;'Data and Formulas'!$L$54, ('Data Tool'!$D$10/('Data and Formulas'!$K$41+(('Data Tool'!$D$9*'Data and Formulas'!$K$42)+('Data Tool'!$F$9*'Data and Formulas'!$K$45)+('Data Tool'!$G$9*'Data and Formulas'!$K$46))))&gt;='Data and Formulas'!$K$54), $V38, IF(AND(('Data Tool'!$D$10/('Data and Formulas'!$K$41+(('Data Tool'!$D$9*'Data and Formulas'!$K$42)+('Data Tool'!$F$9*'Data and Formulas'!$K$45)+('Data Tool'!$G$9*'Data and Formulas'!$K$46))))&lt;'Data and Formulas'!$M$54, ('Data Tool'!$D$10/('Data and Formulas'!$K$41+(('Data Tool'!$D$9*'Data and Formulas'!$K$42)+('Data Tool'!$F$9*'Data and Formulas'!$K$45)+('Data Tool'!$G$9*'Data and Formulas'!$K$46))))&gt;='Data and Formulas'!$L$54), $W38, IF(AND(('Data Tool'!$D$10/('Data and Formulas'!$K$41+(('Data Tool'!$D$9*'Data and Formulas'!$K$42)+('Data Tool'!$F$9*'Data and Formulas'!$K$45)+('Data Tool'!$G$9*'Data and Formulas'!$K$46))))&lt;'Data and Formulas'!$N$54, ('Data Tool'!$D$10/('Data and Formulas'!$K$41+(('Data Tool'!$D$9*'Data and Formulas'!$K$42)+('Data Tool'!$F$9*'Data and Formulas'!$K$45)+('Data Tool'!$G$9*'Data and Formulas'!$K$46))))&gt;='Data and Formulas'!$M$54),  $X38, IF(AND(('Data Tool'!$D$10/('Data and Formulas'!$K$41+(('Data Tool'!$D$9*'Data and Formulas'!$K$42)+('Data Tool'!$F$9*'Data and Formulas'!$K$45)+('Data Tool'!$G$9*'Data and Formulas'!$K$46))))&lt;'Data and Formulas'!$O$54, ('Data Tool'!$D$10/('Data and Formulas'!$K$41+(('Data Tool'!$D$9*'Data and Formulas'!$K$42)+('Data Tool'!$F$9*'Data and Formulas'!$K$45)+('Data Tool'!$G$9*'Data and Formulas'!$K$46))))&gt;='Data and Formulas'!$N$54), $Y38, IF(('Data Tool'!$D$10/('Data and Formulas'!$K$41+(('Data Tool'!$D$9*'Data and Formulas'!$K$42)+('Data Tool'!$F$9*'Data and Formulas'!$K$45)+('Data Tool'!$G$9*'Data and Formulas'!$K$46))))&gt;='Data and Formulas'!$O$54, $Z38))))))))))</f>
        <v>19.2</v>
      </c>
      <c r="S6" s="45">
        <f>IF('Data Tool'!$G$15="United Kingdom",$S22, IF('Data Tool'!$G$15="England",$T22, IF('Data Tool'!$G$15="North East",$U22,IF('Data Tool'!$G$15="North West",$V22, IF('Data Tool'!$G$15="Yorkshire and The Humber",$W22,IF('Data Tool'!$G$15="East Midlands",$X22,IF('Data Tool'!$G$15="West Midlands",$Y22, IF('Data Tool'!$G$15="East",$Z22, IF('Data Tool'!$G$15="London",$AA22, IF('Data Tool'!$G$15="South East",$AB22, IF('Data Tool'!$G$15="South West",$AC22, IF('Data Tool'!$G$15="Wales",$AD22,IF('Data Tool'!$G$15="Scotland",$AE22, IF('Data Tool'!$G$15="Northern Ireland",$AF22))))))))))))))</f>
        <v>22.8</v>
      </c>
      <c r="T6" s="46">
        <f>IF('Data Tool'!$G$14&lt;=29, $L6, IF(AND('Data Tool'!$G$14&gt;=30,'Data Tool'!$G$14&lt;=49), $M6, IF(AND('Data Tool'!$G$14&gt;=50,'Data Tool'!$G$14&lt;=64), $N6, IF(AND('Data Tool'!$G$14&gt;=65,'Data Tool'!$G$14&lt;=74), $O6, IF('Data Tool'!$G$14&gt;75, $P6)))))</f>
        <v>31.9</v>
      </c>
      <c r="U6" s="46"/>
      <c r="V6" s="46">
        <f t="shared" si="2"/>
        <v>23.274999999999999</v>
      </c>
      <c r="W6" s="46">
        <f t="shared" si="3"/>
        <v>93.1</v>
      </c>
      <c r="X6" s="46">
        <f t="shared" si="4"/>
        <v>1210.3</v>
      </c>
      <c r="Y6" s="46"/>
      <c r="Z6" s="46">
        <f t="shared" si="5"/>
        <v>24.633333333333336</v>
      </c>
      <c r="AA6" s="46">
        <f t="shared" si="6"/>
        <v>98.533333333333346</v>
      </c>
      <c r="AB6" s="232">
        <f t="shared" si="7"/>
        <v>1280.9333333333334</v>
      </c>
      <c r="AC6" s="46"/>
      <c r="AD6" s="4"/>
      <c r="AE6" s="4"/>
      <c r="AF6" s="4"/>
      <c r="AG6" s="4"/>
      <c r="AH6" s="4"/>
      <c r="AI6" s="4"/>
      <c r="AJ6" s="4"/>
      <c r="AK6" s="4"/>
      <c r="AL6" s="4"/>
      <c r="AM6" s="4"/>
      <c r="AN6" s="4"/>
      <c r="AO6" s="4"/>
    </row>
    <row r="7" spans="2:41">
      <c r="B7" s="189" t="s">
        <v>32</v>
      </c>
      <c r="C7" s="4"/>
      <c r="D7" s="4">
        <v>122.5</v>
      </c>
      <c r="E7" s="4">
        <v>88</v>
      </c>
      <c r="F7" s="4">
        <v>61.1</v>
      </c>
      <c r="G7" s="4">
        <v>55.4</v>
      </c>
      <c r="H7" s="190">
        <v>43.3</v>
      </c>
      <c r="J7" s="189" t="s">
        <v>33</v>
      </c>
      <c r="K7" s="4"/>
      <c r="L7" s="4">
        <f>D8</f>
        <v>29.1</v>
      </c>
      <c r="M7" s="4">
        <f t="shared" ref="M7:P7" si="9">E8</f>
        <v>38.4</v>
      </c>
      <c r="N7" s="4">
        <f t="shared" si="9"/>
        <v>50.7</v>
      </c>
      <c r="O7" s="4">
        <f t="shared" si="9"/>
        <v>38.4</v>
      </c>
      <c r="P7" s="190">
        <f t="shared" si="9"/>
        <v>27.2</v>
      </c>
      <c r="Q7" s="189" t="s">
        <v>33</v>
      </c>
      <c r="R7" s="45">
        <f>IF(('Data Tool'!$D$10/('Data and Formulas'!$K$41+(('Data Tool'!$D$9*'Data and Formulas'!$K$42)+('Data Tool'!$F$9*'Data and Formulas'!$K$45)+('Data Tool'!$G$9*'Data and Formulas'!$K$46))))&lt;'Data and Formulas'!$G$54, $Q39, IF(AND(('Data Tool'!$D$10/('Data and Formulas'!$K$41+(('Data Tool'!$D$9*'Data and Formulas'!$K$42)+('Data Tool'!$F$9*'Data and Formulas'!$K$45)+('Data Tool'!$G$9*'Data and Formulas'!$K$46))))&lt;'Data and Formulas'!$H$54, ('Data Tool'!$D$10/('Data and Formulas'!$K$41+(('Data Tool'!$D$9*'Data and Formulas'!$K$42)+('Data Tool'!$F$9*'Data and Formulas'!$K$45)+('Data Tool'!$G$9*'Data and Formulas'!$K$46)))) &gt;='Data and Formulas'!$G$54),  $R39, IF(AND(('Data Tool'!$D$10/('Data and Formulas'!$K$41+(('Data Tool'!$D$9*'Data and Formulas'!$K$42)+('Data Tool'!$F$9*'Data and Formulas'!$K$45)+('Data Tool'!$G$9*'Data and Formulas'!$K$46))))&lt;'Data and Formulas'!$I$54, ('Data Tool'!$D$10/('Data and Formulas'!$K$41+(('Data Tool'!$D$9*'Data and Formulas'!$K$42)+('Data Tool'!$F$9*'Data and Formulas'!$K$45)+('Data Tool'!$G$9*'Data and Formulas'!$K$46))))&gt;='Data and Formulas'!$H$54), $S39, IF(AND(('Data Tool'!$D$10/('Data and Formulas'!$K$41+(('Data Tool'!$D$9*'Data and Formulas'!$K$42)+('Data Tool'!$F$9*'Data and Formulas'!$K$45)+('Data Tool'!$G$9*'Data and Formulas'!$K$46))))&lt;'Data and Formulas'!$J$54, ('Data Tool'!$D$10/('Data and Formulas'!$K$41+(('Data Tool'!$D$9*'Data and Formulas'!$K$42)+('Data Tool'!$F$9*'Data and Formulas'!$K$45)+('Data Tool'!$G$9*'Data and Formulas'!$K$46))))&gt;='Data and Formulas'!$I$54), $T39, IF(AND(('Data Tool'!$D$10/('Data and Formulas'!$K$41+(('Data Tool'!$D$9*'Data and Formulas'!$K$42)+('Data Tool'!$F$9*'Data and Formulas'!$K$45)+('Data Tool'!$G$9*'Data and Formulas'!$K$46))))&lt;'Data and Formulas'!$K$54, ('Data Tool'!$D$10/('Data and Formulas'!$K$41+(('Data Tool'!$D$9*'Data and Formulas'!$K$42)+('Data Tool'!$F$9*'Data and Formulas'!$K$45)+('Data Tool'!$G$9*'Data and Formulas'!$K$46))))&gt;='Data and Formulas'!$J$54), $U39, IF(AND(('Data Tool'!$D$10/('Data and Formulas'!$K$41+(('Data Tool'!$D$9*'Data and Formulas'!$K$42)+('Data Tool'!$F$9*'Data and Formulas'!$K$45)+('Data Tool'!$G$9*'Data and Formulas'!$K$46))))&lt;'Data and Formulas'!$L$54, ('Data Tool'!$D$10/('Data and Formulas'!$K$41+(('Data Tool'!$D$9*'Data and Formulas'!$K$42)+('Data Tool'!$F$9*'Data and Formulas'!$K$45)+('Data Tool'!$G$9*'Data and Formulas'!$K$46))))&gt;='Data and Formulas'!$K$54), $V39, IF(AND(('Data Tool'!$D$10/('Data and Formulas'!$K$41+(('Data Tool'!$D$9*'Data and Formulas'!$K$42)+('Data Tool'!$F$9*'Data and Formulas'!$K$45)+('Data Tool'!$G$9*'Data and Formulas'!$K$46))))&lt;'Data and Formulas'!$M$54, ('Data Tool'!$D$10/('Data and Formulas'!$K$41+(('Data Tool'!$D$9*'Data and Formulas'!$K$42)+('Data Tool'!$F$9*'Data and Formulas'!$K$45)+('Data Tool'!$G$9*'Data and Formulas'!$K$46))))&gt;='Data and Formulas'!$L$54), $W39, IF(AND(('Data Tool'!$D$10/('Data and Formulas'!$K$41+(('Data Tool'!$D$9*'Data and Formulas'!$K$42)+('Data Tool'!$F$9*'Data and Formulas'!$K$45)+('Data Tool'!$G$9*'Data and Formulas'!$K$46))))&lt;'Data and Formulas'!$N$54, ('Data Tool'!$D$10/('Data and Formulas'!$K$41+(('Data Tool'!$D$9*'Data and Formulas'!$K$42)+('Data Tool'!$F$9*'Data and Formulas'!$K$45)+('Data Tool'!$G$9*'Data and Formulas'!$K$46))))&gt;='Data and Formulas'!$M$54),  $X39, IF(AND(('Data Tool'!$D$10/('Data and Formulas'!$K$41+(('Data Tool'!$D$9*'Data and Formulas'!$K$42)+('Data Tool'!$F$9*'Data and Formulas'!$K$45)+('Data Tool'!$G$9*'Data and Formulas'!$K$46))))&lt;'Data and Formulas'!$O$54, ('Data Tool'!$D$10/('Data and Formulas'!$K$41+(('Data Tool'!$D$9*'Data and Formulas'!$K$42)+('Data Tool'!$F$9*'Data and Formulas'!$K$45)+('Data Tool'!$G$9*'Data and Formulas'!$K$46))))&gt;='Data and Formulas'!$N$54), $Y39, IF(('Data Tool'!$D$10/('Data and Formulas'!$K$41+(('Data Tool'!$D$9*'Data and Formulas'!$K$42)+('Data Tool'!$F$9*'Data and Formulas'!$K$45)+('Data Tool'!$G$9*'Data and Formulas'!$K$46))))&gt;='Data and Formulas'!$O$54, $Z39))))))))))</f>
        <v>25.7</v>
      </c>
      <c r="S7" s="45">
        <f>IF('Data Tool'!$G$15="United Kingdom",$S23, IF('Data Tool'!$G$15="England",$T23, IF('Data Tool'!$G$15="North East",$U23,IF('Data Tool'!$G$15="North West",$V23, IF('Data Tool'!$G$15="Yorkshire and The Humber",$W23,IF('Data Tool'!$G$15="East Midlands",$X23,IF('Data Tool'!$G$15="West Midlands",$Y23, IF('Data Tool'!$G$15="East",$Z23, IF('Data Tool'!$G$15="London",$AA23, IF('Data Tool'!$G$15="South East",$AB23, IF('Data Tool'!$G$15="South West",$AC23, IF('Data Tool'!$G$15="Wales",$AD23,IF('Data Tool'!$G$15="Scotland",$AE23, IF('Data Tool'!$G$15="Northern Ireland",$AF23))))))))))))))</f>
        <v>38</v>
      </c>
      <c r="T7" s="46">
        <f>IF('Data Tool'!$G$14&lt;=29, $L7, IF(AND('Data Tool'!$G$14&gt;=30,'Data Tool'!$G$14&lt;=49), $M7, IF(AND('Data Tool'!$G$14&gt;=50,'Data Tool'!$G$14&lt;=64), $N7, IF(AND('Data Tool'!$G$14&gt;=65,'Data Tool'!$G$14&lt;=74), $O7, IF('Data Tool'!$G$14&gt;75, $P7)))))</f>
        <v>38.4</v>
      </c>
      <c r="U7" s="46"/>
      <c r="V7" s="46">
        <f t="shared" si="2"/>
        <v>31.950000000000003</v>
      </c>
      <c r="W7" s="46">
        <f t="shared" si="3"/>
        <v>127.80000000000001</v>
      </c>
      <c r="X7" s="46">
        <f t="shared" si="4"/>
        <v>1661.4</v>
      </c>
      <c r="Y7" s="46"/>
      <c r="Z7" s="46">
        <f t="shared" si="5"/>
        <v>34.033333333333331</v>
      </c>
      <c r="AA7" s="46">
        <f t="shared" si="6"/>
        <v>136.13333333333333</v>
      </c>
      <c r="AB7" s="232">
        <f t="shared" si="7"/>
        <v>1769.7333333333331</v>
      </c>
      <c r="AC7" s="46"/>
      <c r="AD7" s="4"/>
      <c r="AE7" s="4"/>
      <c r="AF7" s="4"/>
      <c r="AG7" s="4"/>
      <c r="AH7" s="4"/>
      <c r="AI7" s="4"/>
      <c r="AJ7" s="4"/>
      <c r="AK7" s="4"/>
      <c r="AL7" s="4"/>
      <c r="AM7" s="4"/>
      <c r="AN7" s="4"/>
      <c r="AO7" s="4"/>
    </row>
    <row r="8" spans="2:41">
      <c r="B8" s="189" t="s">
        <v>33</v>
      </c>
      <c r="C8" s="4"/>
      <c r="D8" s="4">
        <v>29.1</v>
      </c>
      <c r="E8" s="4">
        <v>38.4</v>
      </c>
      <c r="F8" s="4">
        <v>50.7</v>
      </c>
      <c r="G8" s="4">
        <v>38.4</v>
      </c>
      <c r="H8" s="190">
        <v>27.2</v>
      </c>
      <c r="J8" s="189" t="s">
        <v>115</v>
      </c>
      <c r="K8" s="4"/>
      <c r="L8" s="4">
        <f>D9+D13</f>
        <v>9</v>
      </c>
      <c r="M8" s="4">
        <f t="shared" ref="M8" si="10">E9+E13</f>
        <v>12.7</v>
      </c>
      <c r="N8" s="4">
        <f t="shared" ref="N8" si="11">F9+F13</f>
        <v>19.600000000000001</v>
      </c>
      <c r="O8" s="4">
        <f t="shared" ref="O8" si="12">G9+G13</f>
        <v>9.9</v>
      </c>
      <c r="P8" s="190">
        <f t="shared" ref="P8" si="13">H9+H13</f>
        <v>7</v>
      </c>
      <c r="Q8" s="189" t="s">
        <v>115</v>
      </c>
      <c r="R8" s="45">
        <f>IF(('Data Tool'!$D$10/('Data and Formulas'!$K$41+(('Data Tool'!$D$9*'Data and Formulas'!$K$42)+('Data Tool'!$F$9*'Data and Formulas'!$K$45)+('Data Tool'!$G$9*'Data and Formulas'!$K$46))))&lt;'Data and Formulas'!$G$54, $Q40, IF(AND(('Data Tool'!$D$10/('Data and Formulas'!$K$41+(('Data Tool'!$D$9*'Data and Formulas'!$K$42)+('Data Tool'!$F$9*'Data and Formulas'!$K$45)+('Data Tool'!$G$9*'Data and Formulas'!$K$46))))&lt;'Data and Formulas'!$H$54, ('Data Tool'!$D$10/('Data and Formulas'!$K$41+(('Data Tool'!$D$9*'Data and Formulas'!$K$42)+('Data Tool'!$F$9*'Data and Formulas'!$K$45)+('Data Tool'!$G$9*'Data and Formulas'!$K$46)))) &gt;='Data and Formulas'!$G$54),  $R40, IF(AND(('Data Tool'!$D$10/('Data and Formulas'!$K$41+(('Data Tool'!$D$9*'Data and Formulas'!$K$42)+('Data Tool'!$F$9*'Data and Formulas'!$K$45)+('Data Tool'!$G$9*'Data and Formulas'!$K$46))))&lt;'Data and Formulas'!$I$54, ('Data Tool'!$D$10/('Data and Formulas'!$K$41+(('Data Tool'!$D$9*'Data and Formulas'!$K$42)+('Data Tool'!$F$9*'Data and Formulas'!$K$45)+('Data Tool'!$G$9*'Data and Formulas'!$K$46))))&gt;='Data and Formulas'!$H$54), $S40, IF(AND(('Data Tool'!$D$10/('Data and Formulas'!$K$41+(('Data Tool'!$D$9*'Data and Formulas'!$K$42)+('Data Tool'!$F$9*'Data and Formulas'!$K$45)+('Data Tool'!$G$9*'Data and Formulas'!$K$46))))&lt;'Data and Formulas'!$J$54, ('Data Tool'!$D$10/('Data and Formulas'!$K$41+(('Data Tool'!$D$9*'Data and Formulas'!$K$42)+('Data Tool'!$F$9*'Data and Formulas'!$K$45)+('Data Tool'!$G$9*'Data and Formulas'!$K$46))))&gt;='Data and Formulas'!$I$54), $T40, IF(AND(('Data Tool'!$D$10/('Data and Formulas'!$K$41+(('Data Tool'!$D$9*'Data and Formulas'!$K$42)+('Data Tool'!$F$9*'Data and Formulas'!$K$45)+('Data Tool'!$G$9*'Data and Formulas'!$K$46))))&lt;'Data and Formulas'!$K$54, ('Data Tool'!$D$10/('Data and Formulas'!$K$41+(('Data Tool'!$D$9*'Data and Formulas'!$K$42)+('Data Tool'!$F$9*'Data and Formulas'!$K$45)+('Data Tool'!$G$9*'Data and Formulas'!$K$46))))&gt;='Data and Formulas'!$J$54), $U40, IF(AND(('Data Tool'!$D$10/('Data and Formulas'!$K$41+(('Data Tool'!$D$9*'Data and Formulas'!$K$42)+('Data Tool'!$F$9*'Data and Formulas'!$K$45)+('Data Tool'!$G$9*'Data and Formulas'!$K$46))))&lt;'Data and Formulas'!$L$54, ('Data Tool'!$D$10/('Data and Formulas'!$K$41+(('Data Tool'!$D$9*'Data and Formulas'!$K$42)+('Data Tool'!$F$9*'Data and Formulas'!$K$45)+('Data Tool'!$G$9*'Data and Formulas'!$K$46))))&gt;='Data and Formulas'!$K$54), $V40, IF(AND(('Data Tool'!$D$10/('Data and Formulas'!$K$41+(('Data Tool'!$D$9*'Data and Formulas'!$K$42)+('Data Tool'!$F$9*'Data and Formulas'!$K$45)+('Data Tool'!$G$9*'Data and Formulas'!$K$46))))&lt;'Data and Formulas'!$M$54, ('Data Tool'!$D$10/('Data and Formulas'!$K$41+(('Data Tool'!$D$9*'Data and Formulas'!$K$42)+('Data Tool'!$F$9*'Data and Formulas'!$K$45)+('Data Tool'!$G$9*'Data and Formulas'!$K$46))))&gt;='Data and Formulas'!$L$54), $W40, IF(AND(('Data Tool'!$D$10/('Data and Formulas'!$K$41+(('Data Tool'!$D$9*'Data and Formulas'!$K$42)+('Data Tool'!$F$9*'Data and Formulas'!$K$45)+('Data Tool'!$G$9*'Data and Formulas'!$K$46))))&lt;'Data and Formulas'!$N$54, ('Data Tool'!$D$10/('Data and Formulas'!$K$41+(('Data Tool'!$D$9*'Data and Formulas'!$K$42)+('Data Tool'!$F$9*'Data and Formulas'!$K$45)+('Data Tool'!$G$9*'Data and Formulas'!$K$46))))&gt;='Data and Formulas'!$M$54),  $X40, IF(AND(('Data Tool'!$D$10/('Data and Formulas'!$K$41+(('Data Tool'!$D$9*'Data and Formulas'!$K$42)+('Data Tool'!$F$9*'Data and Formulas'!$K$45)+('Data Tool'!$G$9*'Data and Formulas'!$K$46))))&lt;'Data and Formulas'!$O$54, ('Data Tool'!$D$10/('Data and Formulas'!$K$41+(('Data Tool'!$D$9*'Data and Formulas'!$K$42)+('Data Tool'!$F$9*'Data and Formulas'!$K$45)+('Data Tool'!$G$9*'Data and Formulas'!$K$46))))&gt;='Data and Formulas'!$N$54), $Y40, IF(('Data Tool'!$D$10/('Data and Formulas'!$K$41+(('Data Tool'!$D$9*'Data and Formulas'!$K$42)+('Data Tool'!$F$9*'Data and Formulas'!$K$45)+('Data Tool'!$G$9*'Data and Formulas'!$K$46))))&gt;='Data and Formulas'!$O$54, $Z40))))))))))</f>
        <v>10.199999999999999</v>
      </c>
      <c r="S8" s="45">
        <f>IF('Data Tool'!$G$15="United Kingdom",$S24, IF('Data Tool'!$G$15="England",$T24, IF('Data Tool'!$G$15="North East",$U24,IF('Data Tool'!$G$15="North West",$V24, IF('Data Tool'!$G$15="Yorkshire and The Humber",$W24,IF('Data Tool'!$G$15="East Midlands",$X24,IF('Data Tool'!$G$15="West Midlands",$Y24, IF('Data Tool'!$G$15="East",$Z24, IF('Data Tool'!$G$15="London",$AA24, IF('Data Tool'!$G$15="South East",$AB24, IF('Data Tool'!$G$15="South West",$AC24, IF('Data Tool'!$G$15="Wales",$AD24,IF('Data Tool'!$G$15="Scotland",$AE24, IF('Data Tool'!$G$15="Northern Ireland",$AF24))))))))))))))</f>
        <v>18.7</v>
      </c>
      <c r="T8" s="46">
        <f>IF('Data Tool'!$G$14&lt;=29, $L8, IF(AND('Data Tool'!$G$14&gt;=30,'Data Tool'!$G$14&lt;=49), $M8, IF(AND('Data Tool'!$G$14&gt;=50,'Data Tool'!$G$14&lt;=64), $N8, IF(AND('Data Tool'!$G$14&gt;=65,'Data Tool'!$G$14&lt;=74), $O8, IF('Data Tool'!$G$14&gt;75, $P8)))))</f>
        <v>12.7</v>
      </c>
      <c r="U8" s="46"/>
      <c r="V8" s="46">
        <f t="shared" si="2"/>
        <v>12.95</v>
      </c>
      <c r="W8" s="46">
        <f t="shared" si="3"/>
        <v>51.8</v>
      </c>
      <c r="X8" s="46">
        <f t="shared" si="4"/>
        <v>673.4</v>
      </c>
      <c r="Y8" s="46"/>
      <c r="Z8" s="46">
        <f t="shared" si="5"/>
        <v>13.866666666666665</v>
      </c>
      <c r="AA8" s="46">
        <f t="shared" si="6"/>
        <v>55.466666666666661</v>
      </c>
      <c r="AB8" s="232">
        <f t="shared" si="7"/>
        <v>721.06666666666661</v>
      </c>
      <c r="AC8" s="46"/>
      <c r="AD8" s="4"/>
      <c r="AE8" s="4"/>
      <c r="AF8" s="4"/>
      <c r="AG8" s="4"/>
      <c r="AH8" s="4"/>
      <c r="AI8" s="4"/>
      <c r="AJ8" s="4"/>
      <c r="AK8" s="4"/>
      <c r="AL8" s="4"/>
      <c r="AM8" s="4"/>
      <c r="AN8" s="4"/>
      <c r="AO8" s="4"/>
    </row>
    <row r="9" spans="2:41">
      <c r="B9" s="189" t="s">
        <v>34</v>
      </c>
      <c r="C9" s="4"/>
      <c r="D9" s="4">
        <v>2.6</v>
      </c>
      <c r="E9" s="4">
        <v>6.2</v>
      </c>
      <c r="F9" s="4">
        <v>9.4</v>
      </c>
      <c r="G9" s="4">
        <v>9.4</v>
      </c>
      <c r="H9" s="190">
        <v>7</v>
      </c>
      <c r="J9" s="189" t="s">
        <v>35</v>
      </c>
      <c r="K9" s="4"/>
      <c r="L9" s="4">
        <f>D10</f>
        <v>68.599999999999994</v>
      </c>
      <c r="M9" s="4">
        <f t="shared" ref="M9:P10" si="14">E10</f>
        <v>94.4</v>
      </c>
      <c r="N9" s="4">
        <f t="shared" si="14"/>
        <v>95.3</v>
      </c>
      <c r="O9" s="4">
        <f t="shared" si="14"/>
        <v>71.5</v>
      </c>
      <c r="P9" s="190">
        <f t="shared" si="14"/>
        <v>29.7</v>
      </c>
      <c r="Q9" s="189" t="s">
        <v>35</v>
      </c>
      <c r="R9" s="45">
        <f>IF(('Data Tool'!$D$10/('Data and Formulas'!$K$41+(('Data Tool'!$D$9*'Data and Formulas'!$K$42)+('Data Tool'!$F$9*'Data and Formulas'!$K$45)+('Data Tool'!$G$9*'Data and Formulas'!$K$46))))&lt;'Data and Formulas'!$G$54, $Q41, IF(AND(('Data Tool'!$D$10/('Data and Formulas'!$K$41+(('Data Tool'!$D$9*'Data and Formulas'!$K$42)+('Data Tool'!$F$9*'Data and Formulas'!$K$45)+('Data Tool'!$G$9*'Data and Formulas'!$K$46))))&lt;'Data and Formulas'!$H$54, ('Data Tool'!$D$10/('Data and Formulas'!$K$41+(('Data Tool'!$D$9*'Data and Formulas'!$K$42)+('Data Tool'!$F$9*'Data and Formulas'!$K$45)+('Data Tool'!$G$9*'Data and Formulas'!$K$46)))) &gt;='Data and Formulas'!$G$54),  $R41, IF(AND(('Data Tool'!$D$10/('Data and Formulas'!$K$41+(('Data Tool'!$D$9*'Data and Formulas'!$K$42)+('Data Tool'!$F$9*'Data and Formulas'!$K$45)+('Data Tool'!$G$9*'Data and Formulas'!$K$46))))&lt;'Data and Formulas'!$I$54, ('Data Tool'!$D$10/('Data and Formulas'!$K$41+(('Data Tool'!$D$9*'Data and Formulas'!$K$42)+('Data Tool'!$F$9*'Data and Formulas'!$K$45)+('Data Tool'!$G$9*'Data and Formulas'!$K$46))))&gt;='Data and Formulas'!$H$54), $S41, IF(AND(('Data Tool'!$D$10/('Data and Formulas'!$K$41+(('Data Tool'!$D$9*'Data and Formulas'!$K$42)+('Data Tool'!$F$9*'Data and Formulas'!$K$45)+('Data Tool'!$G$9*'Data and Formulas'!$K$46))))&lt;'Data and Formulas'!$J$54, ('Data Tool'!$D$10/('Data and Formulas'!$K$41+(('Data Tool'!$D$9*'Data and Formulas'!$K$42)+('Data Tool'!$F$9*'Data and Formulas'!$K$45)+('Data Tool'!$G$9*'Data and Formulas'!$K$46))))&gt;='Data and Formulas'!$I$54), $T41, IF(AND(('Data Tool'!$D$10/('Data and Formulas'!$K$41+(('Data Tool'!$D$9*'Data and Formulas'!$K$42)+('Data Tool'!$F$9*'Data and Formulas'!$K$45)+('Data Tool'!$G$9*'Data and Formulas'!$K$46))))&lt;'Data and Formulas'!$K$54, ('Data Tool'!$D$10/('Data and Formulas'!$K$41+(('Data Tool'!$D$9*'Data and Formulas'!$K$42)+('Data Tool'!$F$9*'Data and Formulas'!$K$45)+('Data Tool'!$G$9*'Data and Formulas'!$K$46))))&gt;='Data and Formulas'!$J$54), $U41, IF(AND(('Data Tool'!$D$10/('Data and Formulas'!$K$41+(('Data Tool'!$D$9*'Data and Formulas'!$K$42)+('Data Tool'!$F$9*'Data and Formulas'!$K$45)+('Data Tool'!$G$9*'Data and Formulas'!$K$46))))&lt;'Data and Formulas'!$L$54, ('Data Tool'!$D$10/('Data and Formulas'!$K$41+(('Data Tool'!$D$9*'Data and Formulas'!$K$42)+('Data Tool'!$F$9*'Data and Formulas'!$K$45)+('Data Tool'!$G$9*'Data and Formulas'!$K$46))))&gt;='Data and Formulas'!$K$54), $V41, IF(AND(('Data Tool'!$D$10/('Data and Formulas'!$K$41+(('Data Tool'!$D$9*'Data and Formulas'!$K$42)+('Data Tool'!$F$9*'Data and Formulas'!$K$45)+('Data Tool'!$G$9*'Data and Formulas'!$K$46))))&lt;'Data and Formulas'!$M$54, ('Data Tool'!$D$10/('Data and Formulas'!$K$41+(('Data Tool'!$D$9*'Data and Formulas'!$K$42)+('Data Tool'!$F$9*'Data and Formulas'!$K$45)+('Data Tool'!$G$9*'Data and Formulas'!$K$46))))&gt;='Data and Formulas'!$L$54), $W41, IF(AND(('Data Tool'!$D$10/('Data and Formulas'!$K$41+(('Data Tool'!$D$9*'Data and Formulas'!$K$42)+('Data Tool'!$F$9*'Data and Formulas'!$K$45)+('Data Tool'!$G$9*'Data and Formulas'!$K$46))))&lt;'Data and Formulas'!$N$54, ('Data Tool'!$D$10/('Data and Formulas'!$K$41+(('Data Tool'!$D$9*'Data and Formulas'!$K$42)+('Data Tool'!$F$9*'Data and Formulas'!$K$45)+('Data Tool'!$G$9*'Data and Formulas'!$K$46))))&gt;='Data and Formulas'!$M$54),  $X41, IF(AND(('Data Tool'!$D$10/('Data and Formulas'!$K$41+(('Data Tool'!$D$9*'Data and Formulas'!$K$42)+('Data Tool'!$F$9*'Data and Formulas'!$K$45)+('Data Tool'!$G$9*'Data and Formulas'!$K$46))))&lt;'Data and Formulas'!$O$54, ('Data Tool'!$D$10/('Data and Formulas'!$K$41+(('Data Tool'!$D$9*'Data and Formulas'!$K$42)+('Data Tool'!$F$9*'Data and Formulas'!$K$45)+('Data Tool'!$G$9*'Data and Formulas'!$K$46))))&gt;='Data and Formulas'!$N$54), $Y41, IF(('Data Tool'!$D$10/('Data and Formulas'!$K$41+(('Data Tool'!$D$9*'Data and Formulas'!$K$42)+('Data Tool'!$F$9*'Data and Formulas'!$K$45)+('Data Tool'!$G$9*'Data and Formulas'!$K$46))))&gt;='Data and Formulas'!$O$54, $Z41))))))))))</f>
        <v>56.6</v>
      </c>
      <c r="S9" s="45">
        <f>IF('Data Tool'!$G$15="United Kingdom",$S25, IF('Data Tool'!$G$15="England",$T25, IF('Data Tool'!$G$15="North East",$U25,IF('Data Tool'!$G$15="North West",$V25, IF('Data Tool'!$G$15="Yorkshire and The Humber",$W25,IF('Data Tool'!$G$15="East Midlands",$X25,IF('Data Tool'!$G$15="West Midlands",$Y25, IF('Data Tool'!$G$15="East",$Z25, IF('Data Tool'!$G$15="London",$AA25, IF('Data Tool'!$G$15="South East",$AB25, IF('Data Tool'!$G$15="South West",$AC25, IF('Data Tool'!$G$15="Wales",$AD25,IF('Data Tool'!$G$15="Scotland",$AE25, IF('Data Tool'!$G$15="Northern Ireland",$AF25))))))))))))))</f>
        <v>79.400000000000006</v>
      </c>
      <c r="T9" s="46">
        <f>IF('Data Tool'!$G$14&lt;=29, $L9, IF(AND('Data Tool'!$G$14&gt;=30,'Data Tool'!$G$14&lt;=49), $M9, IF(AND('Data Tool'!$G$14&gt;=50,'Data Tool'!$G$14&lt;=64), $N9, IF(AND('Data Tool'!$G$14&gt;=65,'Data Tool'!$G$14&lt;=74), $O9, IF('Data Tool'!$G$14&gt;75, $P9)))))</f>
        <v>94.4</v>
      </c>
      <c r="U9" s="46"/>
      <c r="V9" s="46">
        <f t="shared" si="2"/>
        <v>71.75</v>
      </c>
      <c r="W9" s="46">
        <f t="shared" si="3"/>
        <v>287</v>
      </c>
      <c r="X9" s="46">
        <f t="shared" si="4"/>
        <v>3731</v>
      </c>
      <c r="Y9" s="46"/>
      <c r="Z9" s="46">
        <f t="shared" si="5"/>
        <v>76.8</v>
      </c>
      <c r="AA9" s="46">
        <f t="shared" si="6"/>
        <v>307.2</v>
      </c>
      <c r="AB9" s="232">
        <f t="shared" si="7"/>
        <v>3993.6</v>
      </c>
      <c r="AC9" s="46"/>
      <c r="AD9" s="4"/>
      <c r="AE9" s="4"/>
      <c r="AF9" s="4"/>
      <c r="AG9" s="4"/>
      <c r="AH9" s="4"/>
      <c r="AI9" s="4"/>
      <c r="AJ9" s="4"/>
      <c r="AK9" s="4"/>
      <c r="AL9" s="4"/>
      <c r="AM9" s="4"/>
      <c r="AN9" s="4"/>
      <c r="AO9" s="4"/>
    </row>
    <row r="10" spans="2:41">
      <c r="B10" s="189" t="s">
        <v>35</v>
      </c>
      <c r="C10" s="4"/>
      <c r="D10" s="4">
        <v>68.599999999999994</v>
      </c>
      <c r="E10" s="4">
        <v>94.4</v>
      </c>
      <c r="F10" s="4">
        <v>95.3</v>
      </c>
      <c r="G10" s="4">
        <v>71.5</v>
      </c>
      <c r="H10" s="190">
        <v>29.7</v>
      </c>
      <c r="J10" s="189" t="s">
        <v>36</v>
      </c>
      <c r="K10" s="4"/>
      <c r="L10" s="4">
        <f>D11</f>
        <v>17.100000000000001</v>
      </c>
      <c r="M10" s="4">
        <f t="shared" si="14"/>
        <v>20.399999999999999</v>
      </c>
      <c r="N10" s="4">
        <f t="shared" si="14"/>
        <v>18.3</v>
      </c>
      <c r="O10" s="4">
        <f t="shared" si="14"/>
        <v>14.1</v>
      </c>
      <c r="P10" s="190">
        <f>H11</f>
        <v>10.5</v>
      </c>
      <c r="Q10" s="189" t="s">
        <v>36</v>
      </c>
      <c r="R10" s="45">
        <f>IF(('Data Tool'!$D$10/('Data and Formulas'!$K$41+(('Data Tool'!$D$9*'Data and Formulas'!$K$42)+('Data Tool'!$F$9*'Data and Formulas'!$K$45)+('Data Tool'!$G$9*'Data and Formulas'!$K$46))))&lt;'Data and Formulas'!$G$54, $Q42, IF(AND(('Data Tool'!$D$10/('Data and Formulas'!$K$41+(('Data Tool'!$D$9*'Data and Formulas'!$K$42)+('Data Tool'!$F$9*'Data and Formulas'!$K$45)+('Data Tool'!$G$9*'Data and Formulas'!$K$46))))&lt;'Data and Formulas'!$H$54, ('Data Tool'!$D$10/('Data and Formulas'!$K$41+(('Data Tool'!$D$9*'Data and Formulas'!$K$42)+('Data Tool'!$F$9*'Data and Formulas'!$K$45)+('Data Tool'!$G$9*'Data and Formulas'!$K$46)))) &gt;='Data and Formulas'!$G$54),  $R42, IF(AND(('Data Tool'!$D$10/('Data and Formulas'!$K$41+(('Data Tool'!$D$9*'Data and Formulas'!$K$42)+('Data Tool'!$F$9*'Data and Formulas'!$K$45)+('Data Tool'!$G$9*'Data and Formulas'!$K$46))))&lt;'Data and Formulas'!$I$54, ('Data Tool'!$D$10/('Data and Formulas'!$K$41+(('Data Tool'!$D$9*'Data and Formulas'!$K$42)+('Data Tool'!$F$9*'Data and Formulas'!$K$45)+('Data Tool'!$G$9*'Data and Formulas'!$K$46))))&gt;='Data and Formulas'!$H$54), $S42, IF(AND(('Data Tool'!$D$10/('Data and Formulas'!$K$41+(('Data Tool'!$D$9*'Data and Formulas'!$K$42)+('Data Tool'!$F$9*'Data and Formulas'!$K$45)+('Data Tool'!$G$9*'Data and Formulas'!$K$46))))&lt;'Data and Formulas'!$J$54, ('Data Tool'!$D$10/('Data and Formulas'!$K$41+(('Data Tool'!$D$9*'Data and Formulas'!$K$42)+('Data Tool'!$F$9*'Data and Formulas'!$K$45)+('Data Tool'!$G$9*'Data and Formulas'!$K$46))))&gt;='Data and Formulas'!$I$54), $T42, IF(AND(('Data Tool'!$D$10/('Data and Formulas'!$K$41+(('Data Tool'!$D$9*'Data and Formulas'!$K$42)+('Data Tool'!$F$9*'Data and Formulas'!$K$45)+('Data Tool'!$G$9*'Data and Formulas'!$K$46))))&lt;'Data and Formulas'!$K$54, ('Data Tool'!$D$10/('Data and Formulas'!$K$41+(('Data Tool'!$D$9*'Data and Formulas'!$K$42)+('Data Tool'!$F$9*'Data and Formulas'!$K$45)+('Data Tool'!$G$9*'Data and Formulas'!$K$46))))&gt;='Data and Formulas'!$J$54), $U42, IF(AND(('Data Tool'!$D$10/('Data and Formulas'!$K$41+(('Data Tool'!$D$9*'Data and Formulas'!$K$42)+('Data Tool'!$F$9*'Data and Formulas'!$K$45)+('Data Tool'!$G$9*'Data and Formulas'!$K$46))))&lt;'Data and Formulas'!$L$54, ('Data Tool'!$D$10/('Data and Formulas'!$K$41+(('Data Tool'!$D$9*'Data and Formulas'!$K$42)+('Data Tool'!$F$9*'Data and Formulas'!$K$45)+('Data Tool'!$G$9*'Data and Formulas'!$K$46))))&gt;='Data and Formulas'!$K$54), $V42, IF(AND(('Data Tool'!$D$10/('Data and Formulas'!$K$41+(('Data Tool'!$D$9*'Data and Formulas'!$K$42)+('Data Tool'!$F$9*'Data and Formulas'!$K$45)+('Data Tool'!$G$9*'Data and Formulas'!$K$46))))&lt;'Data and Formulas'!$M$54, ('Data Tool'!$D$10/('Data and Formulas'!$K$41+(('Data Tool'!$D$9*'Data and Formulas'!$K$42)+('Data Tool'!$F$9*'Data and Formulas'!$K$45)+('Data Tool'!$G$9*'Data and Formulas'!$K$46))))&gt;='Data and Formulas'!$L$54), $W42, IF(AND(('Data Tool'!$D$10/('Data and Formulas'!$K$41+(('Data Tool'!$D$9*'Data and Formulas'!$K$42)+('Data Tool'!$F$9*'Data and Formulas'!$K$45)+('Data Tool'!$G$9*'Data and Formulas'!$K$46))))&lt;'Data and Formulas'!$N$54, ('Data Tool'!$D$10/('Data and Formulas'!$K$41+(('Data Tool'!$D$9*'Data and Formulas'!$K$42)+('Data Tool'!$F$9*'Data and Formulas'!$K$45)+('Data Tool'!$G$9*'Data and Formulas'!$K$46))))&gt;='Data and Formulas'!$M$54),  $X42, IF(AND(('Data Tool'!$D$10/('Data and Formulas'!$K$41+(('Data Tool'!$D$9*'Data and Formulas'!$K$42)+('Data Tool'!$F$9*'Data and Formulas'!$K$45)+('Data Tool'!$G$9*'Data and Formulas'!$K$46))))&lt;'Data and Formulas'!$O$54, ('Data Tool'!$D$10/('Data and Formulas'!$K$41+(('Data Tool'!$D$9*'Data and Formulas'!$K$42)+('Data Tool'!$F$9*'Data and Formulas'!$K$45)+('Data Tool'!$G$9*'Data and Formulas'!$K$46))))&gt;='Data and Formulas'!$N$54), $Y42, IF(('Data Tool'!$D$10/('Data and Formulas'!$K$41+(('Data Tool'!$D$9*'Data and Formulas'!$K$42)+('Data Tool'!$F$9*'Data and Formulas'!$K$45)+('Data Tool'!$G$9*'Data and Formulas'!$K$46))))&gt;='Data and Formulas'!$O$54, $Z42))))))))))</f>
        <v>15</v>
      </c>
      <c r="S10" s="45">
        <f>IF('Data Tool'!$G$15="United Kingdom",$S26, IF('Data Tool'!$G$15="England",$T26, IF('Data Tool'!$G$15="North East",$U26,IF('Data Tool'!$G$15="North West",$V26, IF('Data Tool'!$G$15="Yorkshire and The Humber",$W26,IF('Data Tool'!$G$15="East Midlands",$X26,IF('Data Tool'!$G$15="West Midlands",$Y26, IF('Data Tool'!$G$15="East",$Z26, IF('Data Tool'!$G$15="London",$AA26, IF('Data Tool'!$G$15="South East",$AB26, IF('Data Tool'!$G$15="South West",$AC26, IF('Data Tool'!$G$15="Wales",$AD26,IF('Data Tool'!$G$15="Scotland",$AE26, IF('Data Tool'!$G$15="Northern Ireland",$AF26))))))))))))))</f>
        <v>16.5</v>
      </c>
      <c r="T10" s="46">
        <f>IF('Data Tool'!$G$14&lt;=29, $L10, IF(AND('Data Tool'!$G$14&gt;=30,'Data Tool'!$G$14&lt;=49), $M10, IF(AND('Data Tool'!$G$14&gt;=50,'Data Tool'!$G$14&lt;=64), $N10, IF(AND('Data Tool'!$G$14&gt;=65,'Data Tool'!$G$14&lt;=74), $O10, IF('Data Tool'!$G$14&gt;75, $P10)))))</f>
        <v>20.399999999999999</v>
      </c>
      <c r="U10" s="46"/>
      <c r="V10" s="46">
        <f t="shared" si="2"/>
        <v>16.725000000000001</v>
      </c>
      <c r="W10" s="46">
        <f t="shared" si="3"/>
        <v>66.900000000000006</v>
      </c>
      <c r="X10" s="46">
        <f t="shared" si="4"/>
        <v>869.7</v>
      </c>
      <c r="Y10" s="46"/>
      <c r="Z10" s="46">
        <f t="shared" si="5"/>
        <v>17.3</v>
      </c>
      <c r="AA10" s="46">
        <f t="shared" si="6"/>
        <v>69.2</v>
      </c>
      <c r="AB10" s="232">
        <f t="shared" si="7"/>
        <v>899.6</v>
      </c>
      <c r="AC10" s="46"/>
      <c r="AD10" s="4"/>
      <c r="AE10" s="4"/>
      <c r="AF10" s="4"/>
      <c r="AG10" s="4"/>
      <c r="AH10" s="4"/>
      <c r="AI10" s="4"/>
      <c r="AJ10" s="4"/>
      <c r="AK10" s="4"/>
      <c r="AL10" s="4"/>
      <c r="AM10" s="4"/>
      <c r="AN10" s="4"/>
      <c r="AO10" s="4"/>
    </row>
    <row r="11" spans="2:41">
      <c r="B11" s="189" t="s">
        <v>36</v>
      </c>
      <c r="C11" s="4"/>
      <c r="D11" s="4">
        <v>17.100000000000001</v>
      </c>
      <c r="E11" s="4">
        <v>20.399999999999999</v>
      </c>
      <c r="F11" s="4">
        <v>18.3</v>
      </c>
      <c r="G11" s="4">
        <v>14.1</v>
      </c>
      <c r="H11" s="190">
        <v>10.5</v>
      </c>
      <c r="J11" s="189" t="s">
        <v>152</v>
      </c>
      <c r="K11" s="4"/>
      <c r="L11" s="4">
        <f>D5</f>
        <v>10</v>
      </c>
      <c r="M11" s="4">
        <f t="shared" ref="M11:P11" si="15">E5</f>
        <v>12</v>
      </c>
      <c r="N11" s="4">
        <f t="shared" si="15"/>
        <v>15.2</v>
      </c>
      <c r="O11" s="4">
        <f t="shared" si="15"/>
        <v>12.1</v>
      </c>
      <c r="P11" s="190">
        <f t="shared" si="15"/>
        <v>6.5</v>
      </c>
      <c r="Q11" s="189" t="s">
        <v>152</v>
      </c>
      <c r="R11" s="45">
        <f>IF(('Data Tool'!$D$10/('Data and Formulas'!$K$41+(('Data Tool'!$D$9*'Data and Formulas'!$K$42)+('Data Tool'!$F$9*'Data and Formulas'!$K$45)+('Data Tool'!$G$9*'Data and Formulas'!$K$46))))&lt;'Data and Formulas'!$G$54, $Q43, IF(AND(('Data Tool'!$D$10/('Data and Formulas'!$K$41+(('Data Tool'!$D$9*'Data and Formulas'!$K$42)+('Data Tool'!$F$9*'Data and Formulas'!$K$45)+('Data Tool'!$G$9*'Data and Formulas'!$K$46))))&lt;'Data and Formulas'!$H$54, ('Data Tool'!$D$10/('Data and Formulas'!$K$41+(('Data Tool'!$D$9*'Data and Formulas'!$K$42)+('Data Tool'!$F$9*'Data and Formulas'!$K$45)+('Data Tool'!$G$9*'Data and Formulas'!$K$46)))) &gt;='Data and Formulas'!$G$54),  $R43, IF(AND(('Data Tool'!$D$10/('Data and Formulas'!$K$41+(('Data Tool'!$D$9*'Data and Formulas'!$K$42)+('Data Tool'!$F$9*'Data and Formulas'!$K$45)+('Data Tool'!$G$9*'Data and Formulas'!$K$46))))&lt;'Data and Formulas'!$I$54, ('Data Tool'!$D$10/('Data and Formulas'!$K$41+(('Data Tool'!$D$9*'Data and Formulas'!$K$42)+('Data Tool'!$F$9*'Data and Formulas'!$K$45)+('Data Tool'!$G$9*'Data and Formulas'!$K$46))))&gt;='Data and Formulas'!$H$54), $S43, IF(AND(('Data Tool'!$D$10/('Data and Formulas'!$K$41+(('Data Tool'!$D$9*'Data and Formulas'!$K$42)+('Data Tool'!$F$9*'Data and Formulas'!$K$45)+('Data Tool'!$G$9*'Data and Formulas'!$K$46))))&lt;'Data and Formulas'!$J$54, ('Data Tool'!$D$10/('Data and Formulas'!$K$41+(('Data Tool'!$D$9*'Data and Formulas'!$K$42)+('Data Tool'!$F$9*'Data and Formulas'!$K$45)+('Data Tool'!$G$9*'Data and Formulas'!$K$46))))&gt;='Data and Formulas'!$I$54), $T43, IF(AND(('Data Tool'!$D$10/('Data and Formulas'!$K$41+(('Data Tool'!$D$9*'Data and Formulas'!$K$42)+('Data Tool'!$F$9*'Data and Formulas'!$K$45)+('Data Tool'!$G$9*'Data and Formulas'!$K$46))))&lt;'Data and Formulas'!$K$54, ('Data Tool'!$D$10/('Data and Formulas'!$K$41+(('Data Tool'!$D$9*'Data and Formulas'!$K$42)+('Data Tool'!$F$9*'Data and Formulas'!$K$45)+('Data Tool'!$G$9*'Data and Formulas'!$K$46))))&gt;='Data and Formulas'!$J$54), $U43, IF(AND(('Data Tool'!$D$10/('Data and Formulas'!$K$41+(('Data Tool'!$D$9*'Data and Formulas'!$K$42)+('Data Tool'!$F$9*'Data and Formulas'!$K$45)+('Data Tool'!$G$9*'Data and Formulas'!$K$46))))&lt;'Data and Formulas'!$L$54, ('Data Tool'!$D$10/('Data and Formulas'!$K$41+(('Data Tool'!$D$9*'Data and Formulas'!$K$42)+('Data Tool'!$F$9*'Data and Formulas'!$K$45)+('Data Tool'!$G$9*'Data and Formulas'!$K$46))))&gt;='Data and Formulas'!$K$54), $V43, IF(AND(('Data Tool'!$D$10/('Data and Formulas'!$K$41+(('Data Tool'!$D$9*'Data and Formulas'!$K$42)+('Data Tool'!$F$9*'Data and Formulas'!$K$45)+('Data Tool'!$G$9*'Data and Formulas'!$K$46))))&lt;'Data and Formulas'!$M$54, ('Data Tool'!$D$10/('Data and Formulas'!$K$41+(('Data Tool'!$D$9*'Data and Formulas'!$K$42)+('Data Tool'!$F$9*'Data and Formulas'!$K$45)+('Data Tool'!$G$9*'Data and Formulas'!$K$46))))&gt;='Data and Formulas'!$L$54), $W43, IF(AND(('Data Tool'!$D$10/('Data and Formulas'!$K$41+(('Data Tool'!$D$9*'Data and Formulas'!$K$42)+('Data Tool'!$F$9*'Data and Formulas'!$K$45)+('Data Tool'!$G$9*'Data and Formulas'!$K$46))))&lt;'Data and Formulas'!$N$54, ('Data Tool'!$D$10/('Data and Formulas'!$K$41+(('Data Tool'!$D$9*'Data and Formulas'!$K$42)+('Data Tool'!$F$9*'Data and Formulas'!$K$45)+('Data Tool'!$G$9*'Data and Formulas'!$K$46))))&gt;='Data and Formulas'!$M$54),  $X43, IF(AND(('Data Tool'!$D$10/('Data and Formulas'!$K$41+(('Data Tool'!$D$9*'Data and Formulas'!$K$42)+('Data Tool'!$F$9*'Data and Formulas'!$K$45)+('Data Tool'!$G$9*'Data and Formulas'!$K$46))))&lt;'Data and Formulas'!$O$54, ('Data Tool'!$D$10/('Data and Formulas'!$K$41+(('Data Tool'!$D$9*'Data and Formulas'!$K$42)+('Data Tool'!$F$9*'Data and Formulas'!$K$45)+('Data Tool'!$G$9*'Data and Formulas'!$K$46))))&gt;='Data and Formulas'!$N$54), $Y43, IF(('Data Tool'!$D$10/('Data and Formulas'!$K$41+(('Data Tool'!$D$9*'Data and Formulas'!$K$42)+('Data Tool'!$F$9*'Data and Formulas'!$K$45)+('Data Tool'!$G$9*'Data and Formulas'!$K$46))))&gt;='Data and Formulas'!$O$54, $Z43))))))))))</f>
        <v>9.9</v>
      </c>
      <c r="S11" s="45">
        <f>IF('Data Tool'!$G$15="United Kingdom",$S27, IF('Data Tool'!$G$15="England",$T27, IF('Data Tool'!$G$15="North East",$U27,IF('Data Tool'!$G$15="North West",$V27, IF('Data Tool'!$G$15="Yorkshire and The Humber",$W27,IF('Data Tool'!$G$15="East Midlands",$X27,IF('Data Tool'!$G$15="West Midlands",$Y27, IF('Data Tool'!$G$15="East",$Z27, IF('Data Tool'!$G$15="London",$AA27, IF('Data Tool'!$G$15="South East",$AB27, IF('Data Tool'!$G$15="South West",$AC27, IF('Data Tool'!$G$15="Wales",$AD27,IF('Data Tool'!$G$15="Scotland",$AE27, IF('Data Tool'!$G$15="Northern Ireland",$AF27))))))))))))))</f>
        <v>12.4</v>
      </c>
      <c r="T11" s="46">
        <f>IF('Data Tool'!$G$14&lt;=29, $L11, IF(AND('Data Tool'!$G$14&gt;=30,'Data Tool'!$G$14&lt;=49), $M11, IF(AND('Data Tool'!$G$14&gt;=50,'Data Tool'!$G$14&lt;=64), $N11, IF(AND('Data Tool'!$G$14&gt;=65,'Data Tool'!$G$14&lt;=74), $O11, IF('Data Tool'!$G$14&gt;75, $P11)))))</f>
        <v>12</v>
      </c>
      <c r="U11" s="46"/>
      <c r="V11" s="46">
        <f t="shared" si="2"/>
        <v>11.05</v>
      </c>
      <c r="W11" s="46">
        <f t="shared" si="3"/>
        <v>44.2</v>
      </c>
      <c r="X11" s="46">
        <f t="shared" si="4"/>
        <v>574.6</v>
      </c>
      <c r="Y11" s="46"/>
      <c r="Z11" s="46">
        <f t="shared" si="5"/>
        <v>11.433333333333332</v>
      </c>
      <c r="AA11" s="46">
        <f t="shared" si="6"/>
        <v>45.733333333333327</v>
      </c>
      <c r="AB11" s="232">
        <f t="shared" si="7"/>
        <v>594.5333333333333</v>
      </c>
      <c r="AC11" s="46"/>
      <c r="AD11" s="4"/>
      <c r="AE11" s="4"/>
      <c r="AF11" s="4"/>
      <c r="AG11" s="4"/>
      <c r="AH11" s="4"/>
      <c r="AI11" s="4"/>
      <c r="AJ11" s="4"/>
      <c r="AK11" s="4"/>
      <c r="AL11" s="4"/>
      <c r="AM11" s="4"/>
      <c r="AN11" s="4"/>
      <c r="AO11" s="4"/>
    </row>
    <row r="12" spans="2:41">
      <c r="B12" s="189" t="s">
        <v>37</v>
      </c>
      <c r="C12" s="4"/>
      <c r="D12" s="4">
        <v>49.8</v>
      </c>
      <c r="E12" s="4">
        <v>75.599999999999994</v>
      </c>
      <c r="F12" s="4">
        <v>88.1</v>
      </c>
      <c r="G12" s="4">
        <v>86.6</v>
      </c>
      <c r="H12" s="190">
        <v>41.4</v>
      </c>
      <c r="J12" s="189" t="s">
        <v>74</v>
      </c>
      <c r="K12" s="4"/>
      <c r="L12" s="4">
        <f>D16+D15</f>
        <v>89.3</v>
      </c>
      <c r="M12" s="4">
        <f t="shared" ref="M12:P12" si="16">E16+E15</f>
        <v>143.69999999999999</v>
      </c>
      <c r="N12" s="4">
        <f t="shared" si="16"/>
        <v>124.5</v>
      </c>
      <c r="O12" s="4">
        <f t="shared" si="16"/>
        <v>88.9</v>
      </c>
      <c r="P12" s="190">
        <f t="shared" si="16"/>
        <v>61.7</v>
      </c>
      <c r="Q12" s="189" t="s">
        <v>74</v>
      </c>
      <c r="R12" s="45">
        <f>IF(('Data Tool'!$D$10/('Data and Formulas'!$K$41+(('Data Tool'!$D$9*'Data and Formulas'!$K$42)+('Data Tool'!$F$9*'Data and Formulas'!$K$45)+('Data Tool'!$G$9*'Data and Formulas'!$K$46))))&lt;'Data and Formulas'!$G$54, $Q44, IF(AND(('Data Tool'!$D$10/('Data and Formulas'!$K$41+(('Data Tool'!$D$9*'Data and Formulas'!$K$42)+('Data Tool'!$F$9*'Data and Formulas'!$K$45)+('Data Tool'!$G$9*'Data and Formulas'!$K$46))))&lt;'Data and Formulas'!$H$54, ('Data Tool'!$D$10/('Data and Formulas'!$K$41+(('Data Tool'!$D$9*'Data and Formulas'!$K$42)+('Data Tool'!$F$9*'Data and Formulas'!$K$45)+('Data Tool'!$G$9*'Data and Formulas'!$K$46)))) &gt;='Data and Formulas'!$G$54),  $R44, IF(AND(('Data Tool'!$D$10/('Data and Formulas'!$K$41+(('Data Tool'!$D$9*'Data and Formulas'!$K$42)+('Data Tool'!$F$9*'Data and Formulas'!$K$45)+('Data Tool'!$G$9*'Data and Formulas'!$K$46))))&lt;'Data and Formulas'!$I$54, ('Data Tool'!$D$10/('Data and Formulas'!$K$41+(('Data Tool'!$D$9*'Data and Formulas'!$K$42)+('Data Tool'!$F$9*'Data and Formulas'!$K$45)+('Data Tool'!$G$9*'Data and Formulas'!$K$46))))&gt;='Data and Formulas'!$H$54), $S44, IF(AND(('Data Tool'!$D$10/('Data and Formulas'!$K$41+(('Data Tool'!$D$9*'Data and Formulas'!$K$42)+('Data Tool'!$F$9*'Data and Formulas'!$K$45)+('Data Tool'!$G$9*'Data and Formulas'!$K$46))))&lt;'Data and Formulas'!$J$54, ('Data Tool'!$D$10/('Data and Formulas'!$K$41+(('Data Tool'!$D$9*'Data and Formulas'!$K$42)+('Data Tool'!$F$9*'Data and Formulas'!$K$45)+('Data Tool'!$G$9*'Data and Formulas'!$K$46))))&gt;='Data and Formulas'!$I$54), $T44, IF(AND(('Data Tool'!$D$10/('Data and Formulas'!$K$41+(('Data Tool'!$D$9*'Data and Formulas'!$K$42)+('Data Tool'!$F$9*'Data and Formulas'!$K$45)+('Data Tool'!$G$9*'Data and Formulas'!$K$46))))&lt;'Data and Formulas'!$K$54, ('Data Tool'!$D$10/('Data and Formulas'!$K$41+(('Data Tool'!$D$9*'Data and Formulas'!$K$42)+('Data Tool'!$F$9*'Data and Formulas'!$K$45)+('Data Tool'!$G$9*'Data and Formulas'!$K$46))))&gt;='Data and Formulas'!$J$54), $U44, IF(AND(('Data Tool'!$D$10/('Data and Formulas'!$K$41+(('Data Tool'!$D$9*'Data and Formulas'!$K$42)+('Data Tool'!$F$9*'Data and Formulas'!$K$45)+('Data Tool'!$G$9*'Data and Formulas'!$K$46))))&lt;'Data and Formulas'!$L$54, ('Data Tool'!$D$10/('Data and Formulas'!$K$41+(('Data Tool'!$D$9*'Data and Formulas'!$K$42)+('Data Tool'!$F$9*'Data and Formulas'!$K$45)+('Data Tool'!$G$9*'Data and Formulas'!$K$46))))&gt;='Data and Formulas'!$K$54), $V44, IF(AND(('Data Tool'!$D$10/('Data and Formulas'!$K$41+(('Data Tool'!$D$9*'Data and Formulas'!$K$42)+('Data Tool'!$F$9*'Data and Formulas'!$K$45)+('Data Tool'!$G$9*'Data and Formulas'!$K$46))))&lt;'Data and Formulas'!$M$54, ('Data Tool'!$D$10/('Data and Formulas'!$K$41+(('Data Tool'!$D$9*'Data and Formulas'!$K$42)+('Data Tool'!$F$9*'Data and Formulas'!$K$45)+('Data Tool'!$G$9*'Data and Formulas'!$K$46))))&gt;='Data and Formulas'!$L$54), $W44, IF(AND(('Data Tool'!$D$10/('Data and Formulas'!$K$41+(('Data Tool'!$D$9*'Data and Formulas'!$K$42)+('Data Tool'!$F$9*'Data and Formulas'!$K$45)+('Data Tool'!$G$9*'Data and Formulas'!$K$46))))&lt;'Data and Formulas'!$N$54, ('Data Tool'!$D$10/('Data and Formulas'!$K$41+(('Data Tool'!$D$9*'Data and Formulas'!$K$42)+('Data Tool'!$F$9*'Data and Formulas'!$K$45)+('Data Tool'!$G$9*'Data and Formulas'!$K$46))))&gt;='Data and Formulas'!$M$54),  $X44, IF(AND(('Data Tool'!$D$10/('Data and Formulas'!$K$41+(('Data Tool'!$D$9*'Data and Formulas'!$K$42)+('Data Tool'!$F$9*'Data and Formulas'!$K$45)+('Data Tool'!$G$9*'Data and Formulas'!$K$46))))&lt;'Data and Formulas'!$O$54, ('Data Tool'!$D$10/('Data and Formulas'!$K$41+(('Data Tool'!$D$9*'Data and Formulas'!$K$42)+('Data Tool'!$F$9*'Data and Formulas'!$K$45)+('Data Tool'!$G$9*'Data and Formulas'!$K$46))))&gt;='Data and Formulas'!$N$54), $Y44, IF(('Data Tool'!$D$10/('Data and Formulas'!$K$41+(('Data Tool'!$D$9*'Data and Formulas'!$K$42)+('Data Tool'!$F$9*'Data and Formulas'!$K$45)+('Data Tool'!$G$9*'Data and Formulas'!$K$46))))&gt;='Data and Formulas'!$O$54, $Z44))))))))))</f>
        <v>76.099999999999994</v>
      </c>
      <c r="S12" s="45">
        <f>IF('Data Tool'!$G$15="United Kingdom",$S28, IF('Data Tool'!$G$15="England",$T28, IF('Data Tool'!$G$15="North East",$U28,IF('Data Tool'!$G$15="North West",$V28, IF('Data Tool'!$G$15="Yorkshire and The Humber",$W28,IF('Data Tool'!$G$15="East Midlands",$X28,IF('Data Tool'!$G$15="West Midlands",$Y28, IF('Data Tool'!$G$15="East",$Z28, IF('Data Tool'!$G$15="London",$AA28, IF('Data Tool'!$G$15="South East",$AB28, IF('Data Tool'!$G$15="South West",$AC28, IF('Data Tool'!$G$15="Wales",$AD28,IF('Data Tool'!$G$15="Scotland",$AE28, IF('Data Tool'!$G$15="Northern Ireland",$AF28))))))))))))))</f>
        <v>109.1</v>
      </c>
      <c r="T12" s="46">
        <f>IF('Data Tool'!$G$14&lt;=29, $L12, IF(AND('Data Tool'!$G$14&gt;=30,'Data Tool'!$G$14&lt;=49), $M12, IF(AND('Data Tool'!$G$14&gt;=50,'Data Tool'!$G$14&lt;=64), $N12, IF(AND('Data Tool'!$G$14&gt;=65,'Data Tool'!$G$14&lt;=74), $O12, IF('Data Tool'!$G$14&gt;75, $P12)))))</f>
        <v>143.69999999999999</v>
      </c>
      <c r="U12" s="46"/>
      <c r="V12" s="46">
        <f t="shared" si="2"/>
        <v>101.24999999999999</v>
      </c>
      <c r="W12" s="46">
        <f t="shared" si="3"/>
        <v>404.99999999999994</v>
      </c>
      <c r="X12" s="46">
        <f t="shared" si="4"/>
        <v>5264.9999999999991</v>
      </c>
      <c r="Y12" s="46"/>
      <c r="Z12" s="46">
        <f t="shared" si="5"/>
        <v>109.63333333333333</v>
      </c>
      <c r="AA12" s="46">
        <f t="shared" si="6"/>
        <v>438.5333333333333</v>
      </c>
      <c r="AB12" s="232">
        <f t="shared" si="7"/>
        <v>5700.9333333333325</v>
      </c>
      <c r="AC12" s="46"/>
      <c r="AD12" s="4"/>
      <c r="AE12" s="4"/>
      <c r="AF12" s="4"/>
      <c r="AG12" s="4"/>
      <c r="AH12" s="4"/>
      <c r="AI12" s="4"/>
      <c r="AJ12" s="4"/>
      <c r="AK12" s="4"/>
      <c r="AL12" s="4"/>
      <c r="AM12" s="4"/>
      <c r="AN12" s="4"/>
      <c r="AO12" s="4"/>
    </row>
    <row r="13" spans="2:41">
      <c r="B13" s="189" t="s">
        <v>38</v>
      </c>
      <c r="C13" s="4"/>
      <c r="D13" s="4">
        <v>6.4</v>
      </c>
      <c r="E13" s="4">
        <v>6.5</v>
      </c>
      <c r="F13" s="4">
        <v>10.199999999999999</v>
      </c>
      <c r="G13" s="4">
        <v>0.5</v>
      </c>
      <c r="H13" s="190">
        <v>0</v>
      </c>
      <c r="J13" s="189"/>
      <c r="K13" s="4"/>
      <c r="L13" s="4"/>
      <c r="M13" s="4"/>
      <c r="N13" s="4"/>
      <c r="O13" s="4"/>
      <c r="P13" s="190"/>
      <c r="Q13" s="189"/>
      <c r="R13" s="46"/>
      <c r="S13" s="46"/>
      <c r="T13" s="46"/>
      <c r="U13" s="46"/>
      <c r="V13" s="46"/>
      <c r="W13" s="46"/>
      <c r="X13" s="46"/>
      <c r="Y13" s="46"/>
      <c r="Z13" s="46"/>
      <c r="AA13" s="46"/>
      <c r="AB13" s="232"/>
      <c r="AC13" s="4"/>
      <c r="AD13" s="4"/>
      <c r="AE13" s="4"/>
      <c r="AF13" s="4"/>
      <c r="AG13" s="4"/>
      <c r="AH13" s="4"/>
      <c r="AI13" s="4"/>
      <c r="AJ13" s="4"/>
      <c r="AK13" s="4"/>
      <c r="AL13" s="4"/>
      <c r="AM13" s="4"/>
      <c r="AN13" s="4"/>
      <c r="AO13" s="4"/>
    </row>
    <row r="14" spans="2:41" ht="15.75" thickBot="1">
      <c r="B14" s="189" t="s">
        <v>39</v>
      </c>
      <c r="C14" s="4"/>
      <c r="D14" s="4">
        <v>52.4</v>
      </c>
      <c r="E14" s="4">
        <v>56.9</v>
      </c>
      <c r="F14" s="4">
        <v>59.7</v>
      </c>
      <c r="G14" s="4">
        <v>43.1</v>
      </c>
      <c r="H14" s="190">
        <v>20.7</v>
      </c>
      <c r="J14" s="193" t="s">
        <v>43</v>
      </c>
      <c r="K14" s="194"/>
      <c r="L14" s="194">
        <f>SUM(L4:L12)</f>
        <v>510.50000000000006</v>
      </c>
      <c r="M14" s="194">
        <f t="shared" ref="M14:AB14" si="17">SUM(M4:M12)</f>
        <v>639.59999999999991</v>
      </c>
      <c r="N14" s="194">
        <f t="shared" si="17"/>
        <v>626.29999999999995</v>
      </c>
      <c r="O14" s="194">
        <f t="shared" si="17"/>
        <v>493.69999999999993</v>
      </c>
      <c r="P14" s="200">
        <f t="shared" si="17"/>
        <v>298.39999999999998</v>
      </c>
      <c r="Q14" s="189" t="s">
        <v>43</v>
      </c>
      <c r="R14" s="46">
        <f t="shared" si="17"/>
        <v>417.5</v>
      </c>
      <c r="S14" s="46">
        <f t="shared" si="17"/>
        <v>530.79999999999995</v>
      </c>
      <c r="T14" s="46">
        <f t="shared" si="17"/>
        <v>639.59999999999991</v>
      </c>
      <c r="U14" s="46"/>
      <c r="V14" s="46">
        <f t="shared" si="17"/>
        <v>501.35</v>
      </c>
      <c r="W14" s="46">
        <f t="shared" si="3"/>
        <v>2005.4</v>
      </c>
      <c r="X14" s="46">
        <f>W14*12</f>
        <v>24064.800000000003</v>
      </c>
      <c r="Y14" s="46"/>
      <c r="Z14" s="46">
        <f t="shared" si="17"/>
        <v>529.29999999999995</v>
      </c>
      <c r="AA14" s="46">
        <f t="shared" si="17"/>
        <v>2117.1999999999998</v>
      </c>
      <c r="AB14" s="232">
        <f t="shared" si="17"/>
        <v>27523.599999999991</v>
      </c>
    </row>
    <row r="15" spans="2:41" ht="15.75" thickBot="1">
      <c r="B15" s="189" t="s">
        <v>40</v>
      </c>
      <c r="C15" s="4"/>
      <c r="D15" s="4">
        <v>32.799999999999997</v>
      </c>
      <c r="E15" s="4">
        <v>48.1</v>
      </c>
      <c r="F15" s="4">
        <v>48.1</v>
      </c>
      <c r="G15" s="4">
        <v>35.9</v>
      </c>
      <c r="H15" s="190">
        <v>26.1</v>
      </c>
      <c r="Q15" s="193"/>
      <c r="R15" s="194"/>
      <c r="S15" s="194"/>
      <c r="T15" s="194"/>
      <c r="U15" s="194"/>
      <c r="V15" s="194"/>
      <c r="W15" s="194"/>
      <c r="X15" s="194"/>
      <c r="Y15" s="194"/>
      <c r="Z15" s="194"/>
      <c r="AA15" s="194"/>
      <c r="AB15" s="200"/>
    </row>
    <row r="16" spans="2:41">
      <c r="B16" s="189" t="s">
        <v>41</v>
      </c>
      <c r="C16" s="4"/>
      <c r="D16" s="4">
        <v>56.5</v>
      </c>
      <c r="E16" s="4">
        <v>95.6</v>
      </c>
      <c r="F16" s="4">
        <v>76.400000000000006</v>
      </c>
      <c r="G16" s="4">
        <v>53</v>
      </c>
      <c r="H16" s="190">
        <v>35.6</v>
      </c>
    </row>
    <row r="17" spans="2:32" ht="15.75" thickBot="1">
      <c r="B17" s="193" t="s">
        <v>43</v>
      </c>
      <c r="C17" s="194"/>
      <c r="D17" s="194">
        <v>510.5</v>
      </c>
      <c r="E17" s="194">
        <v>639.6</v>
      </c>
      <c r="F17" s="194">
        <v>626.20000000000005</v>
      </c>
      <c r="G17" s="194">
        <v>493.7</v>
      </c>
      <c r="H17" s="200">
        <v>299</v>
      </c>
    </row>
    <row r="18" spans="2:32" ht="15.75" thickBot="1"/>
    <row r="19" spans="2:32">
      <c r="B19" s="210" t="s">
        <v>14</v>
      </c>
      <c r="C19" s="187" t="s">
        <v>57</v>
      </c>
      <c r="D19" s="187" t="s">
        <v>58</v>
      </c>
      <c r="E19" s="187" t="s">
        <v>59</v>
      </c>
      <c r="F19" s="187" t="s">
        <v>60</v>
      </c>
      <c r="G19" s="187" t="s">
        <v>88</v>
      </c>
      <c r="H19" s="187" t="s">
        <v>62</v>
      </c>
      <c r="I19" s="187" t="s">
        <v>63</v>
      </c>
      <c r="J19" s="187" t="s">
        <v>89</v>
      </c>
      <c r="K19" s="187" t="s">
        <v>65</v>
      </c>
      <c r="L19" s="187" t="s">
        <v>66</v>
      </c>
      <c r="M19" s="187" t="s">
        <v>90</v>
      </c>
      <c r="N19" s="187" t="s">
        <v>68</v>
      </c>
      <c r="O19" s="187" t="s">
        <v>69</v>
      </c>
      <c r="P19" s="188" t="s">
        <v>70</v>
      </c>
      <c r="R19" s="210" t="s">
        <v>14</v>
      </c>
      <c r="S19" s="187" t="s">
        <v>57</v>
      </c>
      <c r="T19" s="187" t="s">
        <v>58</v>
      </c>
      <c r="U19" s="187" t="s">
        <v>59</v>
      </c>
      <c r="V19" s="187" t="s">
        <v>60</v>
      </c>
      <c r="W19" s="187" t="s">
        <v>88</v>
      </c>
      <c r="X19" s="187" t="s">
        <v>62</v>
      </c>
      <c r="Y19" s="187" t="s">
        <v>63</v>
      </c>
      <c r="Z19" s="187" t="s">
        <v>89</v>
      </c>
      <c r="AA19" s="187" t="s">
        <v>65</v>
      </c>
      <c r="AB19" s="187" t="s">
        <v>66</v>
      </c>
      <c r="AC19" s="187" t="s">
        <v>90</v>
      </c>
      <c r="AD19" s="187" t="s">
        <v>68</v>
      </c>
      <c r="AE19" s="187" t="s">
        <v>69</v>
      </c>
      <c r="AF19" s="188" t="s">
        <v>70</v>
      </c>
    </row>
    <row r="20" spans="2:32">
      <c r="B20" s="189" t="s">
        <v>29</v>
      </c>
      <c r="C20" s="4">
        <v>57.7</v>
      </c>
      <c r="D20" s="4">
        <v>58.1</v>
      </c>
      <c r="E20" s="4">
        <v>49.8</v>
      </c>
      <c r="F20" s="4">
        <v>55.3</v>
      </c>
      <c r="G20" s="4">
        <v>51</v>
      </c>
      <c r="H20" s="4">
        <v>57.9</v>
      </c>
      <c r="I20" s="4">
        <v>56.7</v>
      </c>
      <c r="J20" s="4">
        <v>60.3</v>
      </c>
      <c r="K20" s="4">
        <v>61.6</v>
      </c>
      <c r="L20" s="4">
        <v>63</v>
      </c>
      <c r="M20" s="4">
        <v>58.9</v>
      </c>
      <c r="N20" s="4">
        <v>52.9</v>
      </c>
      <c r="O20" s="4">
        <v>55.3</v>
      </c>
      <c r="P20" s="190">
        <v>62.5</v>
      </c>
      <c r="R20" s="189" t="s">
        <v>113</v>
      </c>
      <c r="S20" s="4">
        <f>C20+C23</f>
        <v>130.30000000000001</v>
      </c>
      <c r="T20" s="4">
        <f t="shared" ref="T20:AF20" si="18">D20+D23</f>
        <v>133.30000000000001</v>
      </c>
      <c r="U20" s="4">
        <f t="shared" si="18"/>
        <v>105.9</v>
      </c>
      <c r="V20" s="4">
        <f t="shared" si="18"/>
        <v>117.5</v>
      </c>
      <c r="W20" s="4">
        <f t="shared" si="18"/>
        <v>112.2</v>
      </c>
      <c r="X20" s="4">
        <f t="shared" si="18"/>
        <v>124.6</v>
      </c>
      <c r="Y20" s="4">
        <f t="shared" si="18"/>
        <v>123.60000000000001</v>
      </c>
      <c r="Z20" s="4">
        <f t="shared" si="18"/>
        <v>126.89999999999999</v>
      </c>
      <c r="AA20" s="4">
        <f t="shared" si="18"/>
        <v>183.6</v>
      </c>
      <c r="AB20" s="4">
        <f t="shared" si="18"/>
        <v>139.9</v>
      </c>
      <c r="AC20" s="4">
        <f t="shared" si="18"/>
        <v>129.5</v>
      </c>
      <c r="AD20" s="4">
        <f t="shared" si="18"/>
        <v>110.5</v>
      </c>
      <c r="AE20" s="4">
        <f t="shared" si="18"/>
        <v>117.6</v>
      </c>
      <c r="AF20" s="190">
        <f t="shared" si="18"/>
        <v>114.9</v>
      </c>
    </row>
    <row r="21" spans="2:32">
      <c r="B21" s="189" t="s">
        <v>30</v>
      </c>
      <c r="C21" s="4">
        <v>11.8</v>
      </c>
      <c r="D21" s="4">
        <v>11.5</v>
      </c>
      <c r="E21" s="4">
        <v>10.6</v>
      </c>
      <c r="F21" s="4">
        <v>12.7</v>
      </c>
      <c r="G21" s="4">
        <v>11.7</v>
      </c>
      <c r="H21" s="4">
        <v>12.4</v>
      </c>
      <c r="I21" s="4">
        <v>10.9</v>
      </c>
      <c r="J21" s="4">
        <v>11.5</v>
      </c>
      <c r="K21" s="4">
        <v>9.5</v>
      </c>
      <c r="L21" s="4">
        <v>12.8</v>
      </c>
      <c r="M21" s="4">
        <v>10.7</v>
      </c>
      <c r="N21" s="4">
        <v>10.9</v>
      </c>
      <c r="O21" s="4">
        <v>13.4</v>
      </c>
      <c r="P21" s="190">
        <v>16.100000000000001</v>
      </c>
      <c r="R21" s="189" t="s">
        <v>114</v>
      </c>
      <c r="S21" s="4">
        <f>C28+C30</f>
        <v>116.1</v>
      </c>
      <c r="T21" s="4">
        <f t="shared" ref="T21:AF21" si="19">D28+D30</f>
        <v>118.2</v>
      </c>
      <c r="U21" s="4">
        <f t="shared" si="19"/>
        <v>103.80000000000001</v>
      </c>
      <c r="V21" s="4">
        <f t="shared" si="19"/>
        <v>113.7</v>
      </c>
      <c r="W21" s="4">
        <f t="shared" si="19"/>
        <v>112.2</v>
      </c>
      <c r="X21" s="4">
        <f t="shared" si="19"/>
        <v>109.30000000000001</v>
      </c>
      <c r="Y21" s="4">
        <f t="shared" si="19"/>
        <v>98</v>
      </c>
      <c r="Z21" s="4">
        <f t="shared" si="19"/>
        <v>117.5</v>
      </c>
      <c r="AA21" s="4">
        <f t="shared" si="19"/>
        <v>131.19999999999999</v>
      </c>
      <c r="AB21" s="4">
        <f t="shared" si="19"/>
        <v>138.19999999999999</v>
      </c>
      <c r="AC21" s="4">
        <f t="shared" si="19"/>
        <v>115.5</v>
      </c>
      <c r="AD21" s="4">
        <f t="shared" si="19"/>
        <v>94.6</v>
      </c>
      <c r="AE21" s="4">
        <f t="shared" si="19"/>
        <v>112.10000000000001</v>
      </c>
      <c r="AF21" s="190">
        <f t="shared" si="19"/>
        <v>105</v>
      </c>
    </row>
    <row r="22" spans="2:32">
      <c r="B22" s="189" t="s">
        <v>31</v>
      </c>
      <c r="C22" s="4">
        <v>24.1</v>
      </c>
      <c r="D22" s="4">
        <v>24.1</v>
      </c>
      <c r="E22" s="4">
        <v>23.4</v>
      </c>
      <c r="F22" s="4">
        <v>23.2</v>
      </c>
      <c r="G22" s="4">
        <v>20.9</v>
      </c>
      <c r="H22" s="4">
        <v>22.8</v>
      </c>
      <c r="I22" s="4">
        <v>25.1</v>
      </c>
      <c r="J22" s="4">
        <v>25</v>
      </c>
      <c r="K22" s="4">
        <v>27.1</v>
      </c>
      <c r="L22" s="4">
        <v>26.1</v>
      </c>
      <c r="M22" s="4">
        <v>20</v>
      </c>
      <c r="N22" s="4">
        <v>22</v>
      </c>
      <c r="O22" s="4">
        <v>21.8</v>
      </c>
      <c r="P22" s="190">
        <v>35.6</v>
      </c>
      <c r="R22" s="189" t="s">
        <v>165</v>
      </c>
      <c r="S22" s="4">
        <f>C22</f>
        <v>24.1</v>
      </c>
      <c r="T22" s="4">
        <f t="shared" ref="T22:AF22" si="20">D22</f>
        <v>24.1</v>
      </c>
      <c r="U22" s="4">
        <f t="shared" si="20"/>
        <v>23.4</v>
      </c>
      <c r="V22" s="4">
        <f t="shared" si="20"/>
        <v>23.2</v>
      </c>
      <c r="W22" s="4">
        <f t="shared" si="20"/>
        <v>20.9</v>
      </c>
      <c r="X22" s="4">
        <f t="shared" si="20"/>
        <v>22.8</v>
      </c>
      <c r="Y22" s="4">
        <f t="shared" si="20"/>
        <v>25.1</v>
      </c>
      <c r="Z22" s="4">
        <f t="shared" si="20"/>
        <v>25</v>
      </c>
      <c r="AA22" s="4">
        <f t="shared" si="20"/>
        <v>27.1</v>
      </c>
      <c r="AB22" s="4">
        <f t="shared" si="20"/>
        <v>26.1</v>
      </c>
      <c r="AC22" s="4">
        <f t="shared" si="20"/>
        <v>20</v>
      </c>
      <c r="AD22" s="4">
        <f t="shared" si="20"/>
        <v>22</v>
      </c>
      <c r="AE22" s="4">
        <f t="shared" si="20"/>
        <v>21.8</v>
      </c>
      <c r="AF22" s="190">
        <f t="shared" si="20"/>
        <v>35.6</v>
      </c>
    </row>
    <row r="23" spans="2:32">
      <c r="B23" s="189" t="s">
        <v>32</v>
      </c>
      <c r="C23" s="4">
        <v>72.599999999999994</v>
      </c>
      <c r="D23" s="4">
        <v>75.2</v>
      </c>
      <c r="E23" s="4">
        <v>56.1</v>
      </c>
      <c r="F23" s="4">
        <v>62.2</v>
      </c>
      <c r="G23" s="4">
        <v>61.2</v>
      </c>
      <c r="H23" s="4">
        <v>66.7</v>
      </c>
      <c r="I23" s="4">
        <v>66.900000000000006</v>
      </c>
      <c r="J23" s="4">
        <v>66.599999999999994</v>
      </c>
      <c r="K23" s="4">
        <v>122</v>
      </c>
      <c r="L23" s="4">
        <v>76.900000000000006</v>
      </c>
      <c r="M23" s="4">
        <v>70.599999999999994</v>
      </c>
      <c r="N23" s="4">
        <v>57.6</v>
      </c>
      <c r="O23" s="4">
        <v>62.3</v>
      </c>
      <c r="P23" s="190">
        <v>52.4</v>
      </c>
      <c r="R23" s="189" t="s">
        <v>33</v>
      </c>
      <c r="S23" s="4">
        <f>C24</f>
        <v>37.200000000000003</v>
      </c>
      <c r="T23" s="4">
        <f t="shared" ref="T23:AF23" si="21">D24</f>
        <v>37.9</v>
      </c>
      <c r="U23" s="4">
        <f t="shared" si="21"/>
        <v>35.1</v>
      </c>
      <c r="V23" s="4">
        <f t="shared" si="21"/>
        <v>33.6</v>
      </c>
      <c r="W23" s="4">
        <f t="shared" si="21"/>
        <v>35.700000000000003</v>
      </c>
      <c r="X23" s="4">
        <f t="shared" si="21"/>
        <v>38</v>
      </c>
      <c r="Y23" s="4">
        <f t="shared" si="21"/>
        <v>33.299999999999997</v>
      </c>
      <c r="Z23" s="4">
        <f t="shared" si="21"/>
        <v>37.9</v>
      </c>
      <c r="AA23" s="4">
        <f t="shared" si="21"/>
        <v>41.8</v>
      </c>
      <c r="AB23" s="4">
        <f t="shared" si="21"/>
        <v>45.7</v>
      </c>
      <c r="AC23" s="4">
        <f t="shared" si="21"/>
        <v>33.700000000000003</v>
      </c>
      <c r="AD23" s="4">
        <f t="shared" si="21"/>
        <v>39</v>
      </c>
      <c r="AE23" s="4">
        <f t="shared" si="21"/>
        <v>30.1</v>
      </c>
      <c r="AF23" s="190">
        <f t="shared" si="21"/>
        <v>35</v>
      </c>
    </row>
    <row r="24" spans="2:32">
      <c r="B24" s="189" t="s">
        <v>33</v>
      </c>
      <c r="C24" s="4">
        <v>37.200000000000003</v>
      </c>
      <c r="D24" s="4">
        <v>37.9</v>
      </c>
      <c r="E24" s="4">
        <v>35.1</v>
      </c>
      <c r="F24" s="4">
        <v>33.6</v>
      </c>
      <c r="G24" s="4">
        <v>35.700000000000003</v>
      </c>
      <c r="H24" s="4">
        <v>38</v>
      </c>
      <c r="I24" s="4">
        <v>33.299999999999997</v>
      </c>
      <c r="J24" s="4">
        <v>37.9</v>
      </c>
      <c r="K24" s="4">
        <v>41.8</v>
      </c>
      <c r="L24" s="4">
        <v>45.7</v>
      </c>
      <c r="M24" s="4">
        <v>33.700000000000003</v>
      </c>
      <c r="N24" s="4">
        <v>39</v>
      </c>
      <c r="O24" s="4">
        <v>30.1</v>
      </c>
      <c r="P24" s="190">
        <v>35</v>
      </c>
      <c r="R24" s="189" t="s">
        <v>115</v>
      </c>
      <c r="S24" s="4">
        <f>C25+C29</f>
        <v>14.5</v>
      </c>
      <c r="T24" s="4">
        <f t="shared" ref="T24:AF24" si="22">D25+D29</f>
        <v>15.1</v>
      </c>
      <c r="U24" s="4">
        <f t="shared" si="22"/>
        <v>7.3</v>
      </c>
      <c r="V24" s="4">
        <f t="shared" si="22"/>
        <v>8.6999999999999993</v>
      </c>
      <c r="W24" s="4">
        <f t="shared" si="22"/>
        <v>14.100000000000001</v>
      </c>
      <c r="X24" s="4">
        <f t="shared" si="22"/>
        <v>18.7</v>
      </c>
      <c r="Y24" s="4">
        <f t="shared" si="22"/>
        <v>6.8</v>
      </c>
      <c r="Z24" s="4">
        <f t="shared" si="22"/>
        <v>17.600000000000001</v>
      </c>
      <c r="AA24" s="4">
        <f t="shared" si="22"/>
        <v>21.6</v>
      </c>
      <c r="AB24" s="4">
        <f t="shared" si="22"/>
        <v>18.100000000000001</v>
      </c>
      <c r="AC24" s="4">
        <f t="shared" si="22"/>
        <v>16.799999999999997</v>
      </c>
      <c r="AD24" s="4">
        <f t="shared" si="22"/>
        <v>5.6999999999999993</v>
      </c>
      <c r="AE24" s="4">
        <f t="shared" si="22"/>
        <v>13.5</v>
      </c>
      <c r="AF24" s="190">
        <f t="shared" si="22"/>
        <v>12.899999999999999</v>
      </c>
    </row>
    <row r="25" spans="2:32">
      <c r="B25" s="189" t="s">
        <v>34</v>
      </c>
      <c r="C25" s="4">
        <v>7.2</v>
      </c>
      <c r="D25" s="4">
        <v>7.6</v>
      </c>
      <c r="E25" s="4">
        <v>3.8</v>
      </c>
      <c r="F25" s="4">
        <v>5.6</v>
      </c>
      <c r="G25" s="4">
        <v>7.9</v>
      </c>
      <c r="H25" s="4">
        <v>6</v>
      </c>
      <c r="I25" s="4">
        <v>5.0999999999999996</v>
      </c>
      <c r="J25" s="4">
        <v>8.4</v>
      </c>
      <c r="K25" s="4">
        <v>8.1999999999999993</v>
      </c>
      <c r="L25" s="4">
        <v>10.199999999999999</v>
      </c>
      <c r="M25" s="4">
        <v>9.6999999999999993</v>
      </c>
      <c r="N25" s="4">
        <v>4.3</v>
      </c>
      <c r="O25" s="4">
        <v>5</v>
      </c>
      <c r="P25" s="190">
        <v>6.1</v>
      </c>
      <c r="R25" s="189" t="s">
        <v>35</v>
      </c>
      <c r="S25" s="4">
        <f>C26</f>
        <v>75.3</v>
      </c>
      <c r="T25" s="4">
        <f t="shared" ref="T25:AF26" si="23">D26</f>
        <v>76.5</v>
      </c>
      <c r="U25" s="4">
        <f t="shared" si="23"/>
        <v>58.5</v>
      </c>
      <c r="V25" s="4">
        <f t="shared" si="23"/>
        <v>69.900000000000006</v>
      </c>
      <c r="W25" s="4">
        <f t="shared" si="23"/>
        <v>67.400000000000006</v>
      </c>
      <c r="X25" s="4">
        <f t="shared" si="23"/>
        <v>79.400000000000006</v>
      </c>
      <c r="Y25" s="4">
        <f t="shared" si="23"/>
        <v>65.099999999999994</v>
      </c>
      <c r="Z25" s="4">
        <f t="shared" si="23"/>
        <v>87.4</v>
      </c>
      <c r="AA25" s="4">
        <f t="shared" si="23"/>
        <v>71.8</v>
      </c>
      <c r="AB25" s="4">
        <f t="shared" si="23"/>
        <v>95.7</v>
      </c>
      <c r="AC25" s="4">
        <f t="shared" si="23"/>
        <v>76.2</v>
      </c>
      <c r="AD25" s="4">
        <f t="shared" si="23"/>
        <v>65.900000000000006</v>
      </c>
      <c r="AE25" s="4">
        <f t="shared" si="23"/>
        <v>71.7</v>
      </c>
      <c r="AF25" s="190">
        <f t="shared" si="23"/>
        <v>66.599999999999994</v>
      </c>
    </row>
    <row r="26" spans="2:32">
      <c r="B26" s="189" t="s">
        <v>35</v>
      </c>
      <c r="C26" s="4">
        <v>75.3</v>
      </c>
      <c r="D26" s="4">
        <v>76.5</v>
      </c>
      <c r="E26" s="4">
        <v>58.5</v>
      </c>
      <c r="F26" s="4">
        <v>69.900000000000006</v>
      </c>
      <c r="G26" s="4">
        <v>67.400000000000006</v>
      </c>
      <c r="H26" s="4">
        <v>79.400000000000006</v>
      </c>
      <c r="I26" s="4">
        <v>65.099999999999994</v>
      </c>
      <c r="J26" s="4">
        <v>87.4</v>
      </c>
      <c r="K26" s="4">
        <v>71.8</v>
      </c>
      <c r="L26" s="4">
        <v>95.7</v>
      </c>
      <c r="M26" s="4">
        <v>76.2</v>
      </c>
      <c r="N26" s="4">
        <v>65.900000000000006</v>
      </c>
      <c r="O26" s="4">
        <v>71.7</v>
      </c>
      <c r="P26" s="190">
        <v>66.599999999999994</v>
      </c>
      <c r="R26" s="189" t="s">
        <v>36</v>
      </c>
      <c r="S26" s="4">
        <f>C27</f>
        <v>16.2</v>
      </c>
      <c r="T26" s="4">
        <f t="shared" si="23"/>
        <v>16.399999999999999</v>
      </c>
      <c r="U26" s="4">
        <f t="shared" si="23"/>
        <v>13.9</v>
      </c>
      <c r="V26" s="4">
        <f t="shared" si="23"/>
        <v>15.8</v>
      </c>
      <c r="W26" s="4">
        <f t="shared" si="23"/>
        <v>15.1</v>
      </c>
      <c r="X26" s="4">
        <f t="shared" si="23"/>
        <v>16.5</v>
      </c>
      <c r="Y26" s="4">
        <f t="shared" si="23"/>
        <v>15.7</v>
      </c>
      <c r="Z26" s="4">
        <f t="shared" si="23"/>
        <v>16.399999999999999</v>
      </c>
      <c r="AA26" s="4">
        <f t="shared" si="23"/>
        <v>18.3</v>
      </c>
      <c r="AB26" s="4">
        <f t="shared" si="23"/>
        <v>17.7</v>
      </c>
      <c r="AC26" s="4">
        <f t="shared" si="23"/>
        <v>15.2</v>
      </c>
      <c r="AD26" s="4">
        <f t="shared" si="23"/>
        <v>14.9</v>
      </c>
      <c r="AE26" s="4">
        <f t="shared" si="23"/>
        <v>15.2</v>
      </c>
      <c r="AF26" s="190">
        <f t="shared" si="23"/>
        <v>17.5</v>
      </c>
    </row>
    <row r="27" spans="2:32">
      <c r="B27" s="189" t="s">
        <v>36</v>
      </c>
      <c r="C27" s="4">
        <v>16.2</v>
      </c>
      <c r="D27" s="4">
        <v>16.399999999999999</v>
      </c>
      <c r="E27" s="4">
        <v>13.9</v>
      </c>
      <c r="F27" s="4">
        <v>15.8</v>
      </c>
      <c r="G27" s="4">
        <v>15.1</v>
      </c>
      <c r="H27" s="4">
        <v>16.5</v>
      </c>
      <c r="I27" s="4">
        <v>15.7</v>
      </c>
      <c r="J27" s="4">
        <v>16.399999999999999</v>
      </c>
      <c r="K27" s="4">
        <v>18.3</v>
      </c>
      <c r="L27" s="4">
        <v>17.7</v>
      </c>
      <c r="M27" s="4">
        <v>15.2</v>
      </c>
      <c r="N27" s="4">
        <v>14.9</v>
      </c>
      <c r="O27" s="4">
        <v>15.2</v>
      </c>
      <c r="P27" s="190">
        <v>17.5</v>
      </c>
      <c r="R27" s="189" t="s">
        <v>152</v>
      </c>
      <c r="S27" s="4">
        <f>C21</f>
        <v>11.8</v>
      </c>
      <c r="T27" s="4">
        <f t="shared" ref="T27:AF27" si="24">D21</f>
        <v>11.5</v>
      </c>
      <c r="U27" s="4">
        <f t="shared" si="24"/>
        <v>10.6</v>
      </c>
      <c r="V27" s="4">
        <f t="shared" si="24"/>
        <v>12.7</v>
      </c>
      <c r="W27" s="4">
        <f t="shared" si="24"/>
        <v>11.7</v>
      </c>
      <c r="X27" s="4">
        <f t="shared" si="24"/>
        <v>12.4</v>
      </c>
      <c r="Y27" s="4">
        <f t="shared" si="24"/>
        <v>10.9</v>
      </c>
      <c r="Z27" s="4">
        <f t="shared" si="24"/>
        <v>11.5</v>
      </c>
      <c r="AA27" s="4">
        <f t="shared" si="24"/>
        <v>9.5</v>
      </c>
      <c r="AB27" s="4">
        <f t="shared" si="24"/>
        <v>12.8</v>
      </c>
      <c r="AC27" s="4">
        <f t="shared" si="24"/>
        <v>10.7</v>
      </c>
      <c r="AD27" s="4">
        <f t="shared" si="24"/>
        <v>10.9</v>
      </c>
      <c r="AE27" s="4">
        <f t="shared" si="24"/>
        <v>13.4</v>
      </c>
      <c r="AF27" s="190">
        <f t="shared" si="24"/>
        <v>16.100000000000001</v>
      </c>
    </row>
    <row r="28" spans="2:32" ht="15.75" thickBot="1">
      <c r="B28" s="189" t="s">
        <v>37</v>
      </c>
      <c r="C28" s="4">
        <v>70.2</v>
      </c>
      <c r="D28" s="4">
        <v>71.400000000000006</v>
      </c>
      <c r="E28" s="4">
        <v>65.2</v>
      </c>
      <c r="F28" s="4">
        <v>70.5</v>
      </c>
      <c r="G28" s="4">
        <v>69.400000000000006</v>
      </c>
      <c r="H28" s="4">
        <v>67.2</v>
      </c>
      <c r="I28" s="4">
        <v>58.5</v>
      </c>
      <c r="J28" s="4">
        <v>70.3</v>
      </c>
      <c r="K28" s="4">
        <v>71.5</v>
      </c>
      <c r="L28" s="4">
        <v>86.2</v>
      </c>
      <c r="M28" s="4">
        <v>71.7</v>
      </c>
      <c r="N28" s="4">
        <v>57.7</v>
      </c>
      <c r="O28" s="4">
        <v>70.400000000000006</v>
      </c>
      <c r="P28" s="190">
        <v>57.1</v>
      </c>
      <c r="R28" s="193" t="s">
        <v>74</v>
      </c>
      <c r="S28" s="194">
        <f>C32+C31</f>
        <v>111.4</v>
      </c>
      <c r="T28" s="194">
        <f t="shared" ref="T28:AF28" si="25">D32+D31</f>
        <v>114.5</v>
      </c>
      <c r="U28" s="194">
        <f t="shared" si="25"/>
        <v>78.599999999999994</v>
      </c>
      <c r="V28" s="194">
        <f t="shared" si="25"/>
        <v>97.3</v>
      </c>
      <c r="W28" s="194">
        <f t="shared" si="25"/>
        <v>100.3</v>
      </c>
      <c r="X28" s="194">
        <f t="shared" si="25"/>
        <v>109.1</v>
      </c>
      <c r="Y28" s="194">
        <f t="shared" si="25"/>
        <v>93.7</v>
      </c>
      <c r="Z28" s="194">
        <f t="shared" si="25"/>
        <v>117.7</v>
      </c>
      <c r="AA28" s="194">
        <f t="shared" si="25"/>
        <v>138.69999999999999</v>
      </c>
      <c r="AB28" s="194">
        <f t="shared" si="25"/>
        <v>137.9</v>
      </c>
      <c r="AC28" s="194">
        <f t="shared" si="25"/>
        <v>118</v>
      </c>
      <c r="AD28" s="194">
        <f t="shared" si="25"/>
        <v>95.199999999999989</v>
      </c>
      <c r="AE28" s="194">
        <f t="shared" si="25"/>
        <v>96.9</v>
      </c>
      <c r="AF28" s="200">
        <f t="shared" si="25"/>
        <v>93.4</v>
      </c>
    </row>
    <row r="29" spans="2:32">
      <c r="B29" s="189" t="s">
        <v>38</v>
      </c>
      <c r="C29" s="4">
        <v>7.3</v>
      </c>
      <c r="D29" s="4">
        <v>7.5</v>
      </c>
      <c r="E29" s="4">
        <v>3.5</v>
      </c>
      <c r="F29" s="4">
        <v>3.1</v>
      </c>
      <c r="G29" s="4">
        <v>6.2</v>
      </c>
      <c r="H29" s="4">
        <v>12.7</v>
      </c>
      <c r="I29" s="4">
        <v>1.7</v>
      </c>
      <c r="J29" s="4">
        <v>9.1999999999999993</v>
      </c>
      <c r="K29" s="4">
        <v>13.4</v>
      </c>
      <c r="L29" s="4">
        <v>7.9</v>
      </c>
      <c r="M29" s="4">
        <v>7.1</v>
      </c>
      <c r="N29" s="4">
        <v>1.4</v>
      </c>
      <c r="O29" s="4">
        <v>8.5</v>
      </c>
      <c r="P29" s="190">
        <v>6.8</v>
      </c>
    </row>
    <row r="30" spans="2:32">
      <c r="B30" s="189" t="s">
        <v>39</v>
      </c>
      <c r="C30" s="4">
        <v>45.9</v>
      </c>
      <c r="D30" s="4">
        <v>46.8</v>
      </c>
      <c r="E30" s="4">
        <v>38.6</v>
      </c>
      <c r="F30" s="4">
        <v>43.2</v>
      </c>
      <c r="G30" s="4">
        <v>42.8</v>
      </c>
      <c r="H30" s="4">
        <v>42.1</v>
      </c>
      <c r="I30" s="4">
        <v>39.5</v>
      </c>
      <c r="J30" s="4">
        <v>47.2</v>
      </c>
      <c r="K30" s="4">
        <v>59.7</v>
      </c>
      <c r="L30" s="4">
        <v>52</v>
      </c>
      <c r="M30" s="4">
        <v>43.8</v>
      </c>
      <c r="N30" s="4">
        <v>36.9</v>
      </c>
      <c r="O30" s="4">
        <v>41.7</v>
      </c>
      <c r="P30" s="190">
        <v>47.9</v>
      </c>
    </row>
    <row r="31" spans="2:32">
      <c r="B31" s="189" t="s">
        <v>40</v>
      </c>
      <c r="C31" s="4">
        <v>40.6</v>
      </c>
      <c r="D31" s="4">
        <v>41.6</v>
      </c>
      <c r="E31" s="4">
        <v>29.7</v>
      </c>
      <c r="F31" s="4">
        <v>38</v>
      </c>
      <c r="G31" s="4">
        <v>33.700000000000003</v>
      </c>
      <c r="H31" s="4">
        <v>39.9</v>
      </c>
      <c r="I31" s="4">
        <v>37.700000000000003</v>
      </c>
      <c r="J31" s="4">
        <v>47</v>
      </c>
      <c r="K31" s="4">
        <v>46</v>
      </c>
      <c r="L31" s="4">
        <v>49.2</v>
      </c>
      <c r="M31" s="4">
        <v>40.6</v>
      </c>
      <c r="N31" s="4">
        <v>34.299999999999997</v>
      </c>
      <c r="O31" s="4">
        <v>35.4</v>
      </c>
      <c r="P31" s="190">
        <v>39.200000000000003</v>
      </c>
    </row>
    <row r="32" spans="2:32">
      <c r="B32" s="189" t="s">
        <v>41</v>
      </c>
      <c r="C32" s="4">
        <v>70.8</v>
      </c>
      <c r="D32" s="4">
        <v>72.900000000000006</v>
      </c>
      <c r="E32" s="4">
        <v>48.9</v>
      </c>
      <c r="F32" s="4">
        <v>59.3</v>
      </c>
      <c r="G32" s="4">
        <v>66.599999999999994</v>
      </c>
      <c r="H32" s="4">
        <v>69.2</v>
      </c>
      <c r="I32" s="4">
        <v>56</v>
      </c>
      <c r="J32" s="4">
        <v>70.7</v>
      </c>
      <c r="K32" s="4">
        <v>92.7</v>
      </c>
      <c r="L32" s="4">
        <v>88.7</v>
      </c>
      <c r="M32" s="4">
        <v>77.400000000000006</v>
      </c>
      <c r="N32" s="4">
        <v>60.9</v>
      </c>
      <c r="O32" s="4">
        <v>61.5</v>
      </c>
      <c r="P32" s="190">
        <v>54.2</v>
      </c>
    </row>
    <row r="33" spans="2:26" ht="15.75" thickBot="1">
      <c r="B33" s="193" t="s">
        <v>43</v>
      </c>
      <c r="C33" s="194">
        <v>536.79999999999995</v>
      </c>
      <c r="D33" s="194">
        <v>547.4</v>
      </c>
      <c r="E33" s="194">
        <v>437</v>
      </c>
      <c r="F33" s="194">
        <v>492.4</v>
      </c>
      <c r="G33" s="194">
        <v>489.7</v>
      </c>
      <c r="H33" s="194">
        <v>530.79999999999995</v>
      </c>
      <c r="I33" s="194">
        <v>472.2</v>
      </c>
      <c r="J33" s="194">
        <v>558.1</v>
      </c>
      <c r="K33" s="194">
        <v>643.70000000000005</v>
      </c>
      <c r="L33" s="194">
        <v>632.20000000000005</v>
      </c>
      <c r="M33" s="194">
        <v>535.5</v>
      </c>
      <c r="N33" s="194">
        <v>458.7</v>
      </c>
      <c r="O33" s="194">
        <v>492.3</v>
      </c>
      <c r="P33" s="200">
        <v>497.1</v>
      </c>
    </row>
    <row r="34" spans="2:26" ht="15.75" thickBot="1"/>
    <row r="35" spans="2:26">
      <c r="B35" s="210" t="s">
        <v>14</v>
      </c>
      <c r="C35" s="187"/>
      <c r="D35" s="187">
        <v>1</v>
      </c>
      <c r="E35" s="187">
        <v>2</v>
      </c>
      <c r="F35" s="187">
        <v>3</v>
      </c>
      <c r="G35" s="187">
        <v>4</v>
      </c>
      <c r="H35" s="187">
        <v>5</v>
      </c>
      <c r="I35" s="187">
        <v>6</v>
      </c>
      <c r="J35" s="187">
        <v>7</v>
      </c>
      <c r="K35" s="187">
        <v>8</v>
      </c>
      <c r="L35" s="187">
        <v>9</v>
      </c>
      <c r="M35" s="188">
        <v>10</v>
      </c>
      <c r="O35" s="210" t="s">
        <v>14</v>
      </c>
      <c r="P35" s="187"/>
      <c r="Q35" s="187">
        <v>1</v>
      </c>
      <c r="R35" s="187">
        <v>2</v>
      </c>
      <c r="S35" s="187">
        <v>3</v>
      </c>
      <c r="T35" s="187">
        <v>4</v>
      </c>
      <c r="U35" s="187">
        <v>5</v>
      </c>
      <c r="V35" s="187">
        <v>6</v>
      </c>
      <c r="W35" s="187">
        <v>7</v>
      </c>
      <c r="X35" s="187">
        <v>8</v>
      </c>
      <c r="Y35" s="187">
        <v>9</v>
      </c>
      <c r="Z35" s="188">
        <v>10</v>
      </c>
    </row>
    <row r="36" spans="2:26">
      <c r="B36" s="189" t="s">
        <v>29</v>
      </c>
      <c r="C36" s="4"/>
      <c r="D36" s="4">
        <v>39.299999999999997</v>
      </c>
      <c r="E36" s="4">
        <v>48.5</v>
      </c>
      <c r="F36" s="4">
        <v>53.3</v>
      </c>
      <c r="G36" s="4">
        <v>51.4</v>
      </c>
      <c r="H36" s="4">
        <v>58.2</v>
      </c>
      <c r="I36" s="4">
        <v>58.1</v>
      </c>
      <c r="J36" s="4">
        <v>64.5</v>
      </c>
      <c r="K36" s="4">
        <v>64.7</v>
      </c>
      <c r="L36" s="4">
        <v>69.400000000000006</v>
      </c>
      <c r="M36" s="190">
        <v>72.5</v>
      </c>
      <c r="O36" s="189" t="s">
        <v>113</v>
      </c>
      <c r="P36" s="4"/>
      <c r="Q36" s="4">
        <f>D36+D39</f>
        <v>93.1</v>
      </c>
      <c r="R36" s="4">
        <f t="shared" ref="R36:Z36" si="26">E36+E39</f>
        <v>113.7</v>
      </c>
      <c r="S36" s="4">
        <f t="shared" si="26"/>
        <v>125.1</v>
      </c>
      <c r="T36" s="4">
        <f t="shared" si="26"/>
        <v>119.1</v>
      </c>
      <c r="U36" s="4">
        <f t="shared" si="26"/>
        <v>129.19999999999999</v>
      </c>
      <c r="V36" s="4">
        <f t="shared" si="26"/>
        <v>125.30000000000001</v>
      </c>
      <c r="W36" s="4">
        <f t="shared" si="26"/>
        <v>144.1</v>
      </c>
      <c r="X36" s="4">
        <f t="shared" si="26"/>
        <v>138.80000000000001</v>
      </c>
      <c r="Y36" s="4">
        <f t="shared" si="26"/>
        <v>150</v>
      </c>
      <c r="Z36" s="190">
        <f t="shared" si="26"/>
        <v>167.2</v>
      </c>
    </row>
    <row r="37" spans="2:26">
      <c r="B37" s="189" t="s">
        <v>30</v>
      </c>
      <c r="C37" s="4"/>
      <c r="D37" s="4">
        <v>8.9</v>
      </c>
      <c r="E37" s="4">
        <v>9.6999999999999993</v>
      </c>
      <c r="F37" s="4">
        <v>10.7</v>
      </c>
      <c r="G37" s="4">
        <v>9.9</v>
      </c>
      <c r="H37" s="4">
        <v>11.1</v>
      </c>
      <c r="I37" s="4">
        <v>12.7</v>
      </c>
      <c r="J37" s="4">
        <v>11.6</v>
      </c>
      <c r="K37" s="4">
        <v>12.6</v>
      </c>
      <c r="L37" s="4">
        <v>16.7</v>
      </c>
      <c r="M37" s="190">
        <v>15.6</v>
      </c>
      <c r="O37" s="189" t="s">
        <v>114</v>
      </c>
      <c r="P37" s="4"/>
      <c r="Q37" s="4">
        <f>D44+D46</f>
        <v>48.8</v>
      </c>
      <c r="R37" s="4">
        <f t="shared" ref="R37:Z37" si="27">E44+E46</f>
        <v>64.400000000000006</v>
      </c>
      <c r="S37" s="4">
        <f t="shared" si="27"/>
        <v>78.599999999999994</v>
      </c>
      <c r="T37" s="4">
        <f t="shared" si="27"/>
        <v>85.699999999999989</v>
      </c>
      <c r="U37" s="4">
        <f t="shared" si="27"/>
        <v>100.69999999999999</v>
      </c>
      <c r="V37" s="4">
        <f t="shared" si="27"/>
        <v>116</v>
      </c>
      <c r="W37" s="4">
        <f t="shared" si="27"/>
        <v>141.30000000000001</v>
      </c>
      <c r="X37" s="4">
        <f t="shared" si="27"/>
        <v>151.6</v>
      </c>
      <c r="Y37" s="4">
        <f t="shared" si="27"/>
        <v>205.4</v>
      </c>
      <c r="Z37" s="190">
        <f t="shared" si="27"/>
        <v>243.2</v>
      </c>
    </row>
    <row r="38" spans="2:26">
      <c r="B38" s="189" t="s">
        <v>31</v>
      </c>
      <c r="C38" s="4"/>
      <c r="D38" s="4">
        <v>11.9</v>
      </c>
      <c r="E38" s="4">
        <v>16.600000000000001</v>
      </c>
      <c r="F38" s="4">
        <v>17.3</v>
      </c>
      <c r="G38" s="4">
        <v>19.2</v>
      </c>
      <c r="H38" s="4">
        <v>23.7</v>
      </c>
      <c r="I38" s="4">
        <v>24</v>
      </c>
      <c r="J38" s="4">
        <v>29</v>
      </c>
      <c r="K38" s="4">
        <v>34.5</v>
      </c>
      <c r="L38" s="4">
        <v>35.200000000000003</v>
      </c>
      <c r="M38" s="190">
        <v>40</v>
      </c>
      <c r="O38" s="189" t="s">
        <v>165</v>
      </c>
      <c r="P38" s="4"/>
      <c r="Q38" s="4">
        <f>D38</f>
        <v>11.9</v>
      </c>
      <c r="R38" s="4">
        <f t="shared" ref="R38:Z38" si="28">E38</f>
        <v>16.600000000000001</v>
      </c>
      <c r="S38" s="4">
        <f t="shared" si="28"/>
        <v>17.3</v>
      </c>
      <c r="T38" s="4">
        <f t="shared" si="28"/>
        <v>19.2</v>
      </c>
      <c r="U38" s="4">
        <f t="shared" si="28"/>
        <v>23.7</v>
      </c>
      <c r="V38" s="4">
        <f t="shared" si="28"/>
        <v>24</v>
      </c>
      <c r="W38" s="4">
        <f t="shared" si="28"/>
        <v>29</v>
      </c>
      <c r="X38" s="4">
        <f t="shared" si="28"/>
        <v>34.5</v>
      </c>
      <c r="Y38" s="4">
        <f t="shared" si="28"/>
        <v>35.200000000000003</v>
      </c>
      <c r="Z38" s="190">
        <f t="shared" si="28"/>
        <v>40</v>
      </c>
    </row>
    <row r="39" spans="2:26">
      <c r="B39" s="189" t="s">
        <v>32</v>
      </c>
      <c r="C39" s="4"/>
      <c r="D39" s="4">
        <v>53.8</v>
      </c>
      <c r="E39" s="4">
        <v>65.2</v>
      </c>
      <c r="F39" s="4">
        <v>71.8</v>
      </c>
      <c r="G39" s="4">
        <v>67.7</v>
      </c>
      <c r="H39" s="4">
        <v>71</v>
      </c>
      <c r="I39" s="4">
        <v>67.2</v>
      </c>
      <c r="J39" s="4">
        <v>79.599999999999994</v>
      </c>
      <c r="K39" s="4">
        <v>74.099999999999994</v>
      </c>
      <c r="L39" s="4">
        <v>80.599999999999994</v>
      </c>
      <c r="M39" s="190">
        <v>94.7</v>
      </c>
      <c r="O39" s="189" t="s">
        <v>33</v>
      </c>
      <c r="P39" s="4"/>
      <c r="Q39" s="4">
        <f>D40</f>
        <v>16.8</v>
      </c>
      <c r="R39" s="4">
        <f t="shared" ref="R39:Z39" si="29">E40</f>
        <v>23.3</v>
      </c>
      <c r="S39" s="4">
        <f t="shared" si="29"/>
        <v>25.2</v>
      </c>
      <c r="T39" s="4">
        <f t="shared" si="29"/>
        <v>25.7</v>
      </c>
      <c r="U39" s="4">
        <f t="shared" si="29"/>
        <v>35.200000000000003</v>
      </c>
      <c r="V39" s="4">
        <f t="shared" si="29"/>
        <v>38.4</v>
      </c>
      <c r="W39" s="4">
        <f t="shared" si="29"/>
        <v>40.1</v>
      </c>
      <c r="X39" s="4">
        <f t="shared" si="29"/>
        <v>43.5</v>
      </c>
      <c r="Y39" s="4">
        <f t="shared" si="29"/>
        <v>60.1</v>
      </c>
      <c r="Z39" s="190">
        <f t="shared" si="29"/>
        <v>85.1</v>
      </c>
    </row>
    <row r="40" spans="2:26">
      <c r="B40" s="189" t="s">
        <v>33</v>
      </c>
      <c r="C40" s="4"/>
      <c r="D40" s="4">
        <v>16.8</v>
      </c>
      <c r="E40" s="4">
        <v>23.3</v>
      </c>
      <c r="F40" s="4">
        <v>25.2</v>
      </c>
      <c r="G40" s="4">
        <v>25.7</v>
      </c>
      <c r="H40" s="4">
        <v>35.200000000000003</v>
      </c>
      <c r="I40" s="4">
        <v>38.4</v>
      </c>
      <c r="J40" s="4">
        <v>40.1</v>
      </c>
      <c r="K40" s="4">
        <v>43.5</v>
      </c>
      <c r="L40" s="4">
        <v>60.1</v>
      </c>
      <c r="M40" s="190">
        <v>85.1</v>
      </c>
      <c r="O40" s="189" t="s">
        <v>115</v>
      </c>
      <c r="P40" s="4"/>
      <c r="Q40" s="4">
        <f>D41+D45</f>
        <v>3.8</v>
      </c>
      <c r="R40" s="4">
        <f t="shared" ref="R40:Z40" si="30">E41+E45</f>
        <v>8.1999999999999993</v>
      </c>
      <c r="S40" s="4">
        <f t="shared" si="30"/>
        <v>7</v>
      </c>
      <c r="T40" s="4">
        <f t="shared" si="30"/>
        <v>10.199999999999999</v>
      </c>
      <c r="U40" s="4">
        <f t="shared" si="30"/>
        <v>10.600000000000001</v>
      </c>
      <c r="V40" s="4">
        <f t="shared" si="30"/>
        <v>11.5</v>
      </c>
      <c r="W40" s="4">
        <f t="shared" si="30"/>
        <v>11</v>
      </c>
      <c r="X40" s="4">
        <f t="shared" si="30"/>
        <v>15.2</v>
      </c>
      <c r="Y40" s="4">
        <f t="shared" si="30"/>
        <v>20.2</v>
      </c>
      <c r="Z40" s="190">
        <f t="shared" si="30"/>
        <v>33</v>
      </c>
    </row>
    <row r="41" spans="2:26">
      <c r="B41" s="189" t="s">
        <v>34</v>
      </c>
      <c r="C41" s="4"/>
      <c r="D41" s="4">
        <v>2.8</v>
      </c>
      <c r="E41" s="4">
        <v>4.5</v>
      </c>
      <c r="F41" s="4">
        <v>5.5</v>
      </c>
      <c r="G41" s="4">
        <v>6.8</v>
      </c>
      <c r="H41" s="4">
        <v>7.9</v>
      </c>
      <c r="I41" s="4">
        <v>8</v>
      </c>
      <c r="J41" s="4">
        <v>8</v>
      </c>
      <c r="K41" s="4">
        <v>6.6</v>
      </c>
      <c r="L41" s="4">
        <v>11.7</v>
      </c>
      <c r="M41" s="190">
        <v>11.5</v>
      </c>
      <c r="O41" s="189" t="s">
        <v>35</v>
      </c>
      <c r="P41" s="4"/>
      <c r="Q41" s="4">
        <f>D42</f>
        <v>32.299999999999997</v>
      </c>
      <c r="R41" s="4">
        <f t="shared" ref="R41:Z42" si="31">E42</f>
        <v>37.299999999999997</v>
      </c>
      <c r="S41" s="4">
        <f t="shared" si="31"/>
        <v>44.1</v>
      </c>
      <c r="T41" s="4">
        <f t="shared" si="31"/>
        <v>56.6</v>
      </c>
      <c r="U41" s="4">
        <f t="shared" si="31"/>
        <v>66.099999999999994</v>
      </c>
      <c r="V41" s="4">
        <f t="shared" si="31"/>
        <v>77.900000000000006</v>
      </c>
      <c r="W41" s="4">
        <f t="shared" si="31"/>
        <v>94.7</v>
      </c>
      <c r="X41" s="4">
        <f t="shared" si="31"/>
        <v>110</v>
      </c>
      <c r="Y41" s="4">
        <f t="shared" si="31"/>
        <v>119.6</v>
      </c>
      <c r="Z41" s="190">
        <f t="shared" si="31"/>
        <v>158.9</v>
      </c>
    </row>
    <row r="42" spans="2:26">
      <c r="B42" s="189" t="s">
        <v>35</v>
      </c>
      <c r="C42" s="4"/>
      <c r="D42" s="4">
        <v>32.299999999999997</v>
      </c>
      <c r="E42" s="4">
        <v>37.299999999999997</v>
      </c>
      <c r="F42" s="4">
        <v>44.1</v>
      </c>
      <c r="G42" s="4">
        <v>56.6</v>
      </c>
      <c r="H42" s="4">
        <v>66.099999999999994</v>
      </c>
      <c r="I42" s="4">
        <v>77.900000000000006</v>
      </c>
      <c r="J42" s="4">
        <v>94.7</v>
      </c>
      <c r="K42" s="4">
        <v>110</v>
      </c>
      <c r="L42" s="4">
        <v>119.6</v>
      </c>
      <c r="M42" s="190">
        <v>158.9</v>
      </c>
      <c r="O42" s="189" t="s">
        <v>36</v>
      </c>
      <c r="P42" s="4"/>
      <c r="Q42" s="4">
        <f>D43</f>
        <v>10.5</v>
      </c>
      <c r="R42" s="4">
        <f t="shared" si="31"/>
        <v>13.7</v>
      </c>
      <c r="S42" s="4">
        <f t="shared" si="31"/>
        <v>15.3</v>
      </c>
      <c r="T42" s="4">
        <f t="shared" si="31"/>
        <v>15</v>
      </c>
      <c r="U42" s="4">
        <f t="shared" si="31"/>
        <v>16.7</v>
      </c>
      <c r="V42" s="4">
        <f t="shared" si="31"/>
        <v>17.600000000000001</v>
      </c>
      <c r="W42" s="4">
        <f t="shared" si="31"/>
        <v>18.7</v>
      </c>
      <c r="X42" s="4">
        <f t="shared" si="31"/>
        <v>20.2</v>
      </c>
      <c r="Y42" s="4">
        <f t="shared" si="31"/>
        <v>21.3</v>
      </c>
      <c r="Z42" s="190">
        <f t="shared" si="31"/>
        <v>22.8</v>
      </c>
    </row>
    <row r="43" spans="2:26">
      <c r="B43" s="189" t="s">
        <v>36</v>
      </c>
      <c r="C43" s="4"/>
      <c r="D43" s="4">
        <v>10.5</v>
      </c>
      <c r="E43" s="4">
        <v>13.7</v>
      </c>
      <c r="F43" s="4">
        <v>15.3</v>
      </c>
      <c r="G43" s="4">
        <v>15</v>
      </c>
      <c r="H43" s="4">
        <v>16.7</v>
      </c>
      <c r="I43" s="4">
        <v>17.600000000000001</v>
      </c>
      <c r="J43" s="4">
        <v>18.7</v>
      </c>
      <c r="K43" s="4">
        <v>20.2</v>
      </c>
      <c r="L43" s="4">
        <v>21.3</v>
      </c>
      <c r="M43" s="190">
        <v>22.8</v>
      </c>
      <c r="O43" s="189" t="s">
        <v>152</v>
      </c>
      <c r="P43" s="4"/>
      <c r="Q43" s="4">
        <f>D37</f>
        <v>8.9</v>
      </c>
      <c r="R43" s="4">
        <f t="shared" ref="R43:Z43" si="32">E37</f>
        <v>9.6999999999999993</v>
      </c>
      <c r="S43" s="4">
        <f t="shared" si="32"/>
        <v>10.7</v>
      </c>
      <c r="T43" s="4">
        <f t="shared" si="32"/>
        <v>9.9</v>
      </c>
      <c r="U43" s="4">
        <f t="shared" si="32"/>
        <v>11.1</v>
      </c>
      <c r="V43" s="4">
        <f t="shared" si="32"/>
        <v>12.7</v>
      </c>
      <c r="W43" s="4">
        <f t="shared" si="32"/>
        <v>11.6</v>
      </c>
      <c r="X43" s="4">
        <f t="shared" si="32"/>
        <v>12.6</v>
      </c>
      <c r="Y43" s="4">
        <f t="shared" si="32"/>
        <v>16.7</v>
      </c>
      <c r="Z43" s="190">
        <f t="shared" si="32"/>
        <v>15.6</v>
      </c>
    </row>
    <row r="44" spans="2:26" ht="15.75" thickBot="1">
      <c r="B44" s="189" t="s">
        <v>37</v>
      </c>
      <c r="C44" s="4"/>
      <c r="D44" s="4">
        <v>29.4</v>
      </c>
      <c r="E44" s="4">
        <v>39</v>
      </c>
      <c r="F44" s="4">
        <v>47.9</v>
      </c>
      <c r="G44" s="4">
        <v>53.4</v>
      </c>
      <c r="H44" s="4">
        <v>61.9</v>
      </c>
      <c r="I44" s="4">
        <v>69.2</v>
      </c>
      <c r="J44" s="4">
        <v>82.1</v>
      </c>
      <c r="K44" s="4">
        <v>88.6</v>
      </c>
      <c r="L44" s="4">
        <v>129</v>
      </c>
      <c r="M44" s="190">
        <v>134.5</v>
      </c>
      <c r="O44" s="193" t="s">
        <v>74</v>
      </c>
      <c r="P44" s="194"/>
      <c r="Q44" s="194">
        <f>D48+D47</f>
        <v>39.9</v>
      </c>
      <c r="R44" s="194">
        <f t="shared" ref="R44:Z44" si="33">E48+E47</f>
        <v>59.3</v>
      </c>
      <c r="S44" s="194">
        <f t="shared" si="33"/>
        <v>63.800000000000004</v>
      </c>
      <c r="T44" s="194">
        <f t="shared" si="33"/>
        <v>76.099999999999994</v>
      </c>
      <c r="U44" s="194">
        <f t="shared" si="33"/>
        <v>94.4</v>
      </c>
      <c r="V44" s="194">
        <f t="shared" si="33"/>
        <v>106.2</v>
      </c>
      <c r="W44" s="194">
        <f t="shared" si="33"/>
        <v>126.2</v>
      </c>
      <c r="X44" s="194">
        <f t="shared" si="33"/>
        <v>152.69999999999999</v>
      </c>
      <c r="Y44" s="194">
        <f t="shared" si="33"/>
        <v>169.1</v>
      </c>
      <c r="Z44" s="200">
        <f t="shared" si="33"/>
        <v>249.9</v>
      </c>
    </row>
    <row r="45" spans="2:26">
      <c r="B45" s="189" t="s">
        <v>38</v>
      </c>
      <c r="C45" s="4"/>
      <c r="D45" s="4">
        <v>1</v>
      </c>
      <c r="E45" s="4">
        <v>3.7</v>
      </c>
      <c r="F45" s="4">
        <v>1.5</v>
      </c>
      <c r="G45" s="4">
        <v>3.4</v>
      </c>
      <c r="H45" s="4">
        <v>2.7</v>
      </c>
      <c r="I45" s="4">
        <v>3.5</v>
      </c>
      <c r="J45" s="4">
        <v>3</v>
      </c>
      <c r="K45" s="4">
        <v>8.6</v>
      </c>
      <c r="L45" s="4">
        <v>8.5</v>
      </c>
      <c r="M45" s="190">
        <v>21.5</v>
      </c>
    </row>
    <row r="46" spans="2:26">
      <c r="B46" s="189" t="s">
        <v>39</v>
      </c>
      <c r="C46" s="4"/>
      <c r="D46" s="4">
        <v>19.399999999999999</v>
      </c>
      <c r="E46" s="4">
        <v>25.4</v>
      </c>
      <c r="F46" s="4">
        <v>30.7</v>
      </c>
      <c r="G46" s="4">
        <v>32.299999999999997</v>
      </c>
      <c r="H46" s="4">
        <v>38.799999999999997</v>
      </c>
      <c r="I46" s="4">
        <v>46.8</v>
      </c>
      <c r="J46" s="4">
        <v>59.2</v>
      </c>
      <c r="K46" s="4">
        <v>63</v>
      </c>
      <c r="L46" s="4">
        <v>76.400000000000006</v>
      </c>
      <c r="M46" s="190">
        <v>108.7</v>
      </c>
    </row>
    <row r="47" spans="2:26">
      <c r="B47" s="189" t="s">
        <v>40</v>
      </c>
      <c r="C47" s="4"/>
      <c r="D47" s="4">
        <v>17</v>
      </c>
      <c r="E47" s="4">
        <v>25.7</v>
      </c>
      <c r="F47" s="4">
        <v>27.1</v>
      </c>
      <c r="G47" s="4">
        <v>30.8</v>
      </c>
      <c r="H47" s="4">
        <v>34.9</v>
      </c>
      <c r="I47" s="4">
        <v>40</v>
      </c>
      <c r="J47" s="4">
        <v>47</v>
      </c>
      <c r="K47" s="4">
        <v>55.1</v>
      </c>
      <c r="L47" s="4">
        <v>61.1</v>
      </c>
      <c r="M47" s="190">
        <v>79</v>
      </c>
    </row>
    <row r="48" spans="2:26">
      <c r="B48" s="189" t="s">
        <v>41</v>
      </c>
      <c r="C48" s="4"/>
      <c r="D48" s="4">
        <v>22.9</v>
      </c>
      <c r="E48" s="4">
        <v>33.6</v>
      </c>
      <c r="F48" s="4">
        <v>36.700000000000003</v>
      </c>
      <c r="G48" s="4">
        <v>45.3</v>
      </c>
      <c r="H48" s="4">
        <v>59.5</v>
      </c>
      <c r="I48" s="4">
        <v>66.2</v>
      </c>
      <c r="J48" s="4">
        <v>79.2</v>
      </c>
      <c r="K48" s="4">
        <v>97.6</v>
      </c>
      <c r="L48" s="4">
        <v>108</v>
      </c>
      <c r="M48" s="190">
        <v>170.9</v>
      </c>
    </row>
    <row r="49" spans="2:13">
      <c r="B49" s="189" t="s">
        <v>43</v>
      </c>
      <c r="C49" s="4"/>
      <c r="D49" s="4">
        <v>266</v>
      </c>
      <c r="E49" s="4">
        <v>346.2</v>
      </c>
      <c r="F49" s="4">
        <v>387.2</v>
      </c>
      <c r="G49" s="4">
        <v>417.3</v>
      </c>
      <c r="H49" s="4">
        <v>487.8</v>
      </c>
      <c r="I49" s="4">
        <v>529.29999999999995</v>
      </c>
      <c r="J49" s="4">
        <v>616.79999999999995</v>
      </c>
      <c r="K49" s="4">
        <v>679.1</v>
      </c>
      <c r="L49" s="4">
        <v>797.6</v>
      </c>
      <c r="M49" s="190">
        <v>1015.4</v>
      </c>
    </row>
    <row r="50" spans="2:13">
      <c r="B50" s="189"/>
      <c r="C50" s="4"/>
      <c r="D50" s="4"/>
      <c r="E50" s="4"/>
      <c r="F50" s="4"/>
      <c r="G50" s="4"/>
      <c r="H50" s="4"/>
      <c r="I50" s="4"/>
      <c r="J50" s="4"/>
      <c r="K50" s="4"/>
      <c r="L50" s="4"/>
      <c r="M50" s="190"/>
    </row>
    <row r="51" spans="2:13" ht="15.75" thickBot="1">
      <c r="B51" s="193" t="s">
        <v>46</v>
      </c>
      <c r="C51" s="194"/>
      <c r="D51" s="194">
        <v>185.65384615384616</v>
      </c>
      <c r="E51" s="194">
        <v>329.40384615384613</v>
      </c>
      <c r="F51" s="194">
        <v>378.80769230769232</v>
      </c>
      <c r="G51" s="194">
        <v>445.65384615384613</v>
      </c>
      <c r="H51" s="194">
        <v>527.82692307692309</v>
      </c>
      <c r="I51" s="194">
        <v>613.21153846153845</v>
      </c>
      <c r="J51" s="194">
        <v>705.32692307692309</v>
      </c>
      <c r="K51" s="194">
        <v>873.82692307692309</v>
      </c>
      <c r="L51" s="194">
        <v>1042.5192307692307</v>
      </c>
      <c r="M51" s="200">
        <v>1676.0961538461538</v>
      </c>
    </row>
  </sheetData>
  <sheetProtection algorithmName="SHA-512" hashValue="he2XyMRil2ovsOy9VfGzMrcar3YgZhheUswFH2hgeH1P0mQ/S5+EgBznXB/pEykV3+A0ipNxxJDitfhXkjo1ZQ==" saltValue="l7erIKB6ISkveFlBtHtgfQ==" spinCount="100000" sheet="1" objects="1" scenarios="1"/>
  <pageMargins left="0.7" right="0.7" top="0.75" bottom="0.75" header="0.3" footer="0.3"/>
  <pageSetup paperSize="9" orientation="portrait" horizontalDpi="4294967293" verticalDpi="0" r:id="rId1"/>
  <ignoredErrors>
    <ignoredError sqref="S24 T24:AF24 L8:M8 N8:P8 Q40:Z40"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10</vt:i4>
      </vt:variant>
    </vt:vector>
  </HeadingPairs>
  <TitlesOfParts>
    <vt:vector size="16" baseType="lpstr">
      <vt:lpstr>Data Tool</vt:lpstr>
      <vt:lpstr>Data and Formulas</vt:lpstr>
      <vt:lpstr>CPIH historic </vt:lpstr>
      <vt:lpstr>Decile</vt:lpstr>
      <vt:lpstr>Ranking</vt:lpstr>
      <vt:lpstr>Cash Value Comparision</vt:lpstr>
      <vt:lpstr>Alcohol__tobacco_and_narcotics</vt:lpstr>
      <vt:lpstr>Clothing_and_footwear</vt:lpstr>
      <vt:lpstr>Communication</vt:lpstr>
      <vt:lpstr>Essentials</vt:lpstr>
      <vt:lpstr>Health_and_education</vt:lpstr>
      <vt:lpstr>Household_goods_and_services</vt:lpstr>
      <vt:lpstr>Luxuries</vt:lpstr>
      <vt:lpstr>Other</vt:lpstr>
      <vt:lpstr>Spending_groups</vt:lpstr>
      <vt:lpstr>Transport</vt:lpstr>
    </vt:vector>
  </TitlesOfParts>
  <Company>Nottingham Trent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Harry, Cooke</dc:creator>
  <cp:lastModifiedBy>Katie Arthur</cp:lastModifiedBy>
  <cp:lastPrinted>2018-08-13T09:58:07Z</cp:lastPrinted>
  <dcterms:created xsi:type="dcterms:W3CDTF">2018-07-25T15:42:17Z</dcterms:created>
  <dcterms:modified xsi:type="dcterms:W3CDTF">2018-08-31T09:39:05Z</dcterms:modified>
</cp:coreProperties>
</file>